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ropbox\Publishing\Books\Book Proposals\Cerniglia and Saraceno 0499\Additional resources\"/>
    </mc:Choice>
  </mc:AlternateContent>
  <xr:revisionPtr revIDLastSave="0" documentId="13_ncr:1_{3571BFA5-B63E-4FB0-9032-362377AC9341}" xr6:coauthVersionLast="47" xr6:coauthVersionMax="47" xr10:uidLastSave="{00000000-0000-0000-0000-000000000000}"/>
  <bookViews>
    <workbookView xWindow="28680" yWindow="-990" windowWidth="29040" windowHeight="15720" xr2:uid="{00000000-000D-0000-FFFF-FFFF00000000}"/>
  </bookViews>
  <sheets>
    <sheet name="table-6-1" sheetId="7" r:id="rId1"/>
    <sheet name="fig-6-1" sheetId="6" r:id="rId2"/>
  </sheets>
  <externalReferences>
    <externalReference r:id="rId3"/>
  </externalReferences>
  <definedNames>
    <definedName name="____W.O.R.K.B.O.O.K..C.O.N.T.E.N.T.S____">#REF!</definedName>
    <definedName name="CRF_4_KP_I_A.1.1_Doc">#REF!</definedName>
    <definedName name="CRF_4_KP_I_A.2.1_Doc">#REF!</definedName>
    <definedName name="CRF_4_KP_I_A.2_Doc">#REF!</definedName>
    <definedName name="CRF_4_KP_I_B.1.1_Doc">#REF!</definedName>
    <definedName name="CRF_4_KP_I_B.1.3_Doc">#REF!</definedName>
    <definedName name="CRF_Table10s1_Main">#REF!</definedName>
    <definedName name="CRF_Table3.B_a_s2_Add">#REF!</definedName>
    <definedName name="CRF_Table7_Main">#REF!</definedName>
    <definedName name="_xlnm.Print_Area" localSheetId="0">'table-6-1'!#REF!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7" l="1"/>
  <c r="P4" i="7"/>
  <c r="O5" i="7"/>
  <c r="P5" i="7"/>
  <c r="O6" i="7"/>
  <c r="P6" i="7"/>
  <c r="O7" i="7"/>
  <c r="P7" i="7"/>
  <c r="O9" i="7"/>
  <c r="P9" i="7"/>
  <c r="O10" i="7"/>
  <c r="P10" i="7"/>
  <c r="O12" i="7"/>
  <c r="P12" i="7"/>
  <c r="O13" i="7"/>
  <c r="P13" i="7"/>
  <c r="O14" i="7"/>
  <c r="P14" i="7"/>
  <c r="O15" i="7"/>
  <c r="P15" i="7"/>
  <c r="O17" i="7"/>
  <c r="P17" i="7"/>
  <c r="O19" i="7"/>
  <c r="P19" i="7"/>
  <c r="O20" i="7"/>
  <c r="P20" i="7"/>
  <c r="O21" i="7"/>
  <c r="P21" i="7"/>
  <c r="E21" i="6"/>
  <c r="E14" i="6"/>
  <c r="R10" i="6"/>
  <c r="S7" i="6" s="1"/>
  <c r="H4" i="6"/>
  <c r="R4" i="6"/>
  <c r="N5" i="6"/>
  <c r="N6" i="6"/>
  <c r="N7" i="6"/>
  <c r="N8" i="6"/>
  <c r="N9" i="6"/>
  <c r="N4" i="6"/>
  <c r="K7" i="6"/>
  <c r="K8" i="6"/>
  <c r="K6" i="6"/>
  <c r="H7" i="6"/>
  <c r="H8" i="6"/>
  <c r="D8" i="6"/>
  <c r="D7" i="6"/>
  <c r="H6" i="6"/>
  <c r="D6" i="6"/>
  <c r="D5" i="6"/>
  <c r="H5" i="6"/>
  <c r="D4" i="6"/>
  <c r="S4" i="6" l="1"/>
  <c r="N10" i="6"/>
  <c r="H10" i="6"/>
  <c r="K10" i="6"/>
  <c r="S8" i="6"/>
  <c r="S6" i="6"/>
  <c r="S5" i="6"/>
  <c r="S10" i="6" l="1"/>
</calcChain>
</file>

<file path=xl/sharedStrings.xml><?xml version="1.0" encoding="utf-8"?>
<sst xmlns="http://schemas.openxmlformats.org/spreadsheetml/2006/main" count="59" uniqueCount="50">
  <si>
    <t>mondo</t>
  </si>
  <si>
    <t>ue</t>
  </si>
  <si>
    <t>En. Afford</t>
  </si>
  <si>
    <t>EE build. + ind.</t>
  </si>
  <si>
    <t>cina</t>
  </si>
  <si>
    <t>usa</t>
  </si>
  <si>
    <t>it+de+fr</t>
  </si>
  <si>
    <t>Electricity networks</t>
  </si>
  <si>
    <t>Energy affordability</t>
  </si>
  <si>
    <t>Low-Carbon electricity</t>
  </si>
  <si>
    <t>Fuels + Technology innovation</t>
  </si>
  <si>
    <t>Low-Carbon and efficient transport</t>
  </si>
  <si>
    <t>Just transition</t>
  </si>
  <si>
    <t>USA</t>
  </si>
  <si>
    <t>IT+DE+FR</t>
  </si>
  <si>
    <t>Energy efficient Buildings/Industry</t>
  </si>
  <si>
    <t>China</t>
  </si>
  <si>
    <t>index 2021=100</t>
  </si>
  <si>
    <t>Industrial production of energy intensive sectors</t>
  </si>
  <si>
    <t>€/GJ</t>
  </si>
  <si>
    <t>Gas prices (Eurostat Band I2)</t>
  </si>
  <si>
    <t>€/MWh</t>
  </si>
  <si>
    <t>Electricity prices (Eurostat Band IB)</t>
  </si>
  <si>
    <t>Energy prices and competitiveness</t>
  </si>
  <si>
    <t>-</t>
  </si>
  <si>
    <t>%</t>
  </si>
  <si>
    <t>% population unable to keep home adequately warm</t>
  </si>
  <si>
    <t>Energy markets and energy poverty</t>
  </si>
  <si>
    <t>index</t>
  </si>
  <si>
    <t>Volatility electricity prices</t>
  </si>
  <si>
    <t>mln €</t>
  </si>
  <si>
    <t>Trade balance low-carbon technologies</t>
  </si>
  <si>
    <t>index 
(range: 1-7)</t>
  </si>
  <si>
    <t>Gas - Political stability of suppliers (IEA index)</t>
  </si>
  <si>
    <t>Energy dependency</t>
  </si>
  <si>
    <t>Energy security</t>
  </si>
  <si>
    <t>Annual change towards target 2030</t>
  </si>
  <si>
    <t>Mtep</t>
  </si>
  <si>
    <t>Final Energy Consumption</t>
  </si>
  <si>
    <t>Efficiency</t>
  </si>
  <si>
    <t>Share of RES on Final Energy Consumption</t>
  </si>
  <si>
    <t>CAGR to target 2030</t>
  </si>
  <si>
    <t>Mt CO2</t>
  </si>
  <si>
    <t>Total CO2 emissions</t>
  </si>
  <si>
    <t>Decarbonization</t>
  </si>
  <si>
    <t>max</t>
  </si>
  <si>
    <t>min</t>
  </si>
  <si>
    <t>2025**</t>
  </si>
  <si>
    <t>2024*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</si>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</sst>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8"/>
      <color theme="1"/>
      <name val="Aptos Narrow"/>
      <family val="2"/>
    </font>
    <font>
      <sz val="10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EE0000"/>
      <name val="Aptos Narrow"/>
      <family val="2"/>
    </font>
    <font>
      <sz val="11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9" fontId="0" fillId="0" borderId="0" xfId="1" applyFont="1"/>
    <xf numFmtId="0" fontId="2" fillId="0" borderId="0" xfId="0" applyFont="1" applyAlignment="1">
      <alignment horizontal="right"/>
    </xf>
    <xf numFmtId="9" fontId="2" fillId="0" borderId="0" xfId="1" applyFont="1" applyAlignment="1">
      <alignment horizontal="right"/>
    </xf>
    <xf numFmtId="0" fontId="0" fillId="0" borderId="1" xfId="0" applyBorder="1"/>
    <xf numFmtId="9" fontId="0" fillId="0" borderId="1" xfId="1" applyFont="1" applyBorder="1"/>
    <xf numFmtId="0" fontId="0" fillId="0" borderId="1" xfId="0" applyBorder="1" applyAlignment="1">
      <alignment horizontal="right"/>
    </xf>
    <xf numFmtId="1" fontId="0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2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5" fillId="0" borderId="4" xfId="0" applyFont="1" applyBorder="1"/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67" fontId="6" fillId="0" borderId="6" xfId="1" applyNumberFormat="1" applyFont="1" applyBorder="1" applyAlignment="1">
      <alignment horizontal="center" vertical="center"/>
    </xf>
    <xf numFmtId="167" fontId="6" fillId="0" borderId="7" xfId="1" applyNumberFormat="1" applyFont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1" fontId="6" fillId="0" borderId="6" xfId="1" applyNumberFormat="1" applyFont="1" applyFill="1" applyBorder="1" applyAlignment="1">
      <alignment horizontal="center" vertical="center"/>
    </xf>
    <xf numFmtId="1" fontId="6" fillId="0" borderId="7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/>
    </xf>
    <xf numFmtId="3" fontId="6" fillId="0" borderId="7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7" fillId="0" borderId="15" xfId="0" applyFont="1" applyBorder="1" applyAlignment="1">
      <alignment horizontal="center"/>
    </xf>
    <xf numFmtId="0" fontId="6" fillId="0" borderId="17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60392708333333345"/>
          <c:h val="0.84167468649752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'fig-6-1'!$B$14</c:f>
              <c:strCache>
                <c:ptCount val="1"/>
                <c:pt idx="0">
                  <c:v>Energy affordability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10-4E74-BEE2-DE34AB4F5059}"/>
              </c:ext>
            </c:extLst>
          </c:dPt>
          <c:cat>
            <c:strRef>
              <c:f>'fig-6-1'!$C$13:$E$13</c:f>
              <c:strCache>
                <c:ptCount val="3"/>
                <c:pt idx="0">
                  <c:v>China</c:v>
                </c:pt>
                <c:pt idx="1">
                  <c:v>USA</c:v>
                </c:pt>
                <c:pt idx="2">
                  <c:v>IT+DE+FR</c:v>
                </c:pt>
              </c:strCache>
            </c:strRef>
          </c:cat>
          <c:val>
            <c:numRef>
              <c:f>'fig-6-1'!$C$14:$E$14</c:f>
              <c:numCache>
                <c:formatCode>General</c:formatCode>
                <c:ptCount val="3"/>
                <c:pt idx="2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0-4E74-BEE2-DE34AB4F5059}"/>
            </c:ext>
          </c:extLst>
        </c:ser>
        <c:ser>
          <c:idx val="1"/>
          <c:order val="1"/>
          <c:tx>
            <c:strRef>
              <c:f>'fig-6-1'!$B$15</c:f>
              <c:strCache>
                <c:ptCount val="1"/>
                <c:pt idx="0">
                  <c:v>Energy efficient Buildings/Industry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'fig-6-1'!$C$13:$E$13</c:f>
              <c:strCache>
                <c:ptCount val="3"/>
                <c:pt idx="0">
                  <c:v>China</c:v>
                </c:pt>
                <c:pt idx="1">
                  <c:v>USA</c:v>
                </c:pt>
                <c:pt idx="2">
                  <c:v>IT+DE+FR</c:v>
                </c:pt>
              </c:strCache>
            </c:strRef>
          </c:cat>
          <c:val>
            <c:numRef>
              <c:f>'fig-6-1'!$C$15:$E$15</c:f>
              <c:numCache>
                <c:formatCode>General</c:formatCode>
                <c:ptCount val="3"/>
                <c:pt idx="1">
                  <c:v>65</c:v>
                </c:pt>
                <c:pt idx="2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0-4E74-BEE2-DE34AB4F5059}"/>
            </c:ext>
          </c:extLst>
        </c:ser>
        <c:ser>
          <c:idx val="2"/>
          <c:order val="2"/>
          <c:tx>
            <c:strRef>
              <c:f>'fig-6-1'!$B$16</c:f>
              <c:strCache>
                <c:ptCount val="1"/>
                <c:pt idx="0">
                  <c:v>Low-Carbon electricity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'fig-6-1'!$C$13:$E$13</c:f>
              <c:strCache>
                <c:ptCount val="3"/>
                <c:pt idx="0">
                  <c:v>China</c:v>
                </c:pt>
                <c:pt idx="1">
                  <c:v>USA</c:v>
                </c:pt>
                <c:pt idx="2">
                  <c:v>IT+DE+FR</c:v>
                </c:pt>
              </c:strCache>
            </c:strRef>
          </c:cat>
          <c:val>
            <c:numRef>
              <c:f>'fig-6-1'!$C$16:$E$16</c:f>
              <c:numCache>
                <c:formatCode>General</c:formatCode>
                <c:ptCount val="3"/>
                <c:pt idx="0">
                  <c:v>135</c:v>
                </c:pt>
                <c:pt idx="1">
                  <c:v>220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0-4E74-BEE2-DE34AB4F5059}"/>
            </c:ext>
          </c:extLst>
        </c:ser>
        <c:ser>
          <c:idx val="3"/>
          <c:order val="3"/>
          <c:tx>
            <c:strRef>
              <c:f>'fig-6-1'!$B$17</c:f>
              <c:strCache>
                <c:ptCount val="1"/>
                <c:pt idx="0">
                  <c:v>Fuels + Technology innovation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'fig-6-1'!$C$13:$E$13</c:f>
              <c:strCache>
                <c:ptCount val="3"/>
                <c:pt idx="0">
                  <c:v>China</c:v>
                </c:pt>
                <c:pt idx="1">
                  <c:v>USA</c:v>
                </c:pt>
                <c:pt idx="2">
                  <c:v>IT+DE+FR</c:v>
                </c:pt>
              </c:strCache>
            </c:strRef>
          </c:cat>
          <c:val>
            <c:numRef>
              <c:f>'fig-6-1'!$C$17:$E$17</c:f>
              <c:numCache>
                <c:formatCode>General</c:formatCode>
                <c:ptCount val="3"/>
                <c:pt idx="0">
                  <c:v>4</c:v>
                </c:pt>
                <c:pt idx="1">
                  <c:v>90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10-4E74-BEE2-DE34AB4F5059}"/>
            </c:ext>
          </c:extLst>
        </c:ser>
        <c:ser>
          <c:idx val="4"/>
          <c:order val="4"/>
          <c:tx>
            <c:strRef>
              <c:f>'fig-6-1'!$B$18</c:f>
              <c:strCache>
                <c:ptCount val="1"/>
                <c:pt idx="0">
                  <c:v>Low-Carbon and efficient transport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'fig-6-1'!$C$13:$E$13</c:f>
              <c:strCache>
                <c:ptCount val="3"/>
                <c:pt idx="0">
                  <c:v>China</c:v>
                </c:pt>
                <c:pt idx="1">
                  <c:v>USA</c:v>
                </c:pt>
                <c:pt idx="2">
                  <c:v>IT+DE+FR</c:v>
                </c:pt>
              </c:strCache>
            </c:strRef>
          </c:cat>
          <c:val>
            <c:numRef>
              <c:f>'fig-6-1'!$C$18:$E$18</c:f>
              <c:numCache>
                <c:formatCode>General</c:formatCode>
                <c:ptCount val="3"/>
                <c:pt idx="0">
                  <c:v>145</c:v>
                </c:pt>
                <c:pt idx="1">
                  <c:v>150</c:v>
                </c:pt>
                <c:pt idx="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10-4E74-BEE2-DE34AB4F5059}"/>
            </c:ext>
          </c:extLst>
        </c:ser>
        <c:ser>
          <c:idx val="5"/>
          <c:order val="5"/>
          <c:tx>
            <c:strRef>
              <c:f>'fig-6-1'!$B$20</c:f>
              <c:strCache>
                <c:ptCount val="1"/>
                <c:pt idx="0">
                  <c:v>Just transition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'fig-6-1'!$C$13:$E$13</c:f>
              <c:strCache>
                <c:ptCount val="3"/>
                <c:pt idx="0">
                  <c:v>China</c:v>
                </c:pt>
                <c:pt idx="1">
                  <c:v>USA</c:v>
                </c:pt>
                <c:pt idx="2">
                  <c:v>IT+DE+FR</c:v>
                </c:pt>
              </c:strCache>
            </c:strRef>
          </c:cat>
          <c:val>
            <c:numRef>
              <c:f>'fig-6-1'!$C$20:$E$20</c:f>
              <c:numCache>
                <c:formatCode>General</c:formatCode>
                <c:ptCount val="3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10-4E74-BEE2-DE34AB4F5059}"/>
            </c:ext>
          </c:extLst>
        </c:ser>
        <c:ser>
          <c:idx val="6"/>
          <c:order val="6"/>
          <c:tx>
            <c:strRef>
              <c:f>'fig-6-1'!$B$19</c:f>
              <c:strCache>
                <c:ptCount val="1"/>
                <c:pt idx="0">
                  <c:v>Electricity networks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'fig-6-1'!$C$19:$E$19</c:f>
              <c:numCache>
                <c:formatCode>General</c:formatCode>
                <c:ptCount val="3"/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E-44EE-849C-0B709D87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3718488"/>
        <c:axId val="471256640"/>
      </c:barChart>
      <c:catAx>
        <c:axId val="40371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71256640"/>
        <c:crosses val="autoZero"/>
        <c:auto val="1"/>
        <c:lblAlgn val="ctr"/>
        <c:lblOffset val="100"/>
        <c:noMultiLvlLbl val="0"/>
      </c:catAx>
      <c:valAx>
        <c:axId val="4712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0371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193875765529305"/>
          <c:y val="5.7290026246719174E-2"/>
          <c:w val="0.25806116452991451"/>
          <c:h val="0.842104938271604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11</xdr:row>
      <xdr:rowOff>176212</xdr:rowOff>
    </xdr:from>
    <xdr:to>
      <xdr:col>23</xdr:col>
      <xdr:colOff>162600</xdr:colOff>
      <xdr:row>22</xdr:row>
      <xdr:rowOff>24712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2362CBE-337F-6126-0E0B-12F40A714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ele\Dropbox\Publishing\Books\Book%20Proposals\Cerniglia%20and%20Saraceno%200499\Additional%20resources\table-6-1.xlsx" TargetMode="External"/><Relationship Id="rId1" Type="http://schemas.openxmlformats.org/officeDocument/2006/relationships/externalLinkPath" Target="table-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C67C-A3D9-4506-BB47-C0CED27E5F24}">
  <sheetPr>
    <pageSetUpPr fitToPage="1"/>
  </sheetPr>
  <dimension ref="A1:S21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ColWidth="9.140625" defaultRowHeight="15" x14ac:dyDescent="0.25"/>
  <cols>
    <col min="1" max="1" width="31.7109375" style="11" customWidth="1"/>
    <col min="2" max="2" width="14.42578125" style="11" customWidth="1"/>
    <col min="3" max="13" width="8.5703125" style="11" customWidth="1"/>
    <col min="14" max="14" width="1.28515625" style="11" customWidth="1"/>
    <col min="15" max="16" width="8.5703125" style="11" customWidth="1"/>
    <col min="17" max="17" width="25.5703125" style="10" customWidth="1"/>
    <col min="18" max="18" width="36.7109375" style="9" customWidth="1"/>
    <col min="19" max="16384" width="9.140625" style="9"/>
  </cols>
  <sheetData>
    <row r="1" spans="1:19" ht="15.75" thickBot="1" x14ac:dyDescent="0.3"/>
    <row r="2" spans="1:19" s="10" customFormat="1" x14ac:dyDescent="0.25">
      <c r="A2" s="61"/>
      <c r="B2" s="60" t="s">
        <v>49</v>
      </c>
      <c r="C2" s="60">
        <v>2015</v>
      </c>
      <c r="D2" s="60">
        <v>2016</v>
      </c>
      <c r="E2" s="60">
        <v>2017</v>
      </c>
      <c r="F2" s="60">
        <v>2018</v>
      </c>
      <c r="G2" s="60">
        <v>2019</v>
      </c>
      <c r="H2" s="60">
        <v>2020</v>
      </c>
      <c r="I2" s="60">
        <v>2021</v>
      </c>
      <c r="J2" s="60">
        <v>2022</v>
      </c>
      <c r="K2" s="60">
        <v>2023</v>
      </c>
      <c r="L2" s="60" t="s">
        <v>48</v>
      </c>
      <c r="M2" s="60" t="s">
        <v>47</v>
      </c>
      <c r="N2" s="59"/>
      <c r="O2" s="58" t="s">
        <v>46</v>
      </c>
      <c r="P2" s="57" t="s">
        <v>45</v>
      </c>
      <c r="R2" s="9"/>
      <c r="S2" s="9"/>
    </row>
    <row r="3" spans="1:19" s="10" customFormat="1" x14ac:dyDescent="0.25">
      <c r="A3" s="48" t="s">
        <v>44</v>
      </c>
      <c r="B3" s="47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1"/>
      <c r="O3" s="21"/>
      <c r="P3" s="56"/>
      <c r="R3" s="9"/>
      <c r="S3" s="9"/>
    </row>
    <row r="4" spans="1:19" s="10" customFormat="1" x14ac:dyDescent="0.25">
      <c r="A4" s="54" t="s">
        <v>43</v>
      </c>
      <c r="B4" s="53" t="s">
        <v>42</v>
      </c>
      <c r="C4" s="55">
        <v>3062.7463599999996</v>
      </c>
      <c r="D4" s="55">
        <v>3072.57881</v>
      </c>
      <c r="E4" s="55">
        <v>3098.77133</v>
      </c>
      <c r="F4" s="55">
        <v>3041.6013599999997</v>
      </c>
      <c r="G4" s="55">
        <v>2907.1433099999999</v>
      </c>
      <c r="H4" s="55">
        <v>2554.7310600000001</v>
      </c>
      <c r="I4" s="55">
        <v>2735.4574299999999</v>
      </c>
      <c r="J4" s="55">
        <v>2736.9835000000003</v>
      </c>
      <c r="K4" s="55">
        <v>2507.4584500000001</v>
      </c>
      <c r="L4" s="55">
        <v>2434.0390171404561</v>
      </c>
      <c r="M4" s="55">
        <v>2430.4613664043009</v>
      </c>
      <c r="N4" s="11"/>
      <c r="O4" s="32">
        <f>MIN(C4:M4)</f>
        <v>2430.4613664043009</v>
      </c>
      <c r="P4" s="39">
        <f>MAX(C4:M4)</f>
        <v>3098.77133</v>
      </c>
      <c r="R4" s="9"/>
      <c r="S4" s="9"/>
    </row>
    <row r="5" spans="1:19" s="10" customFormat="1" ht="30" x14ac:dyDescent="0.25">
      <c r="A5" s="50"/>
      <c r="B5" s="49" t="s">
        <v>41</v>
      </c>
      <c r="C5" s="43">
        <v>-2.1738287140068868E-2</v>
      </c>
      <c r="D5" s="43">
        <v>-2.3496405391333242E-2</v>
      </c>
      <c r="E5" s="43">
        <v>-2.5917031288826053E-2</v>
      </c>
      <c r="F5" s="43">
        <v>-2.653677678844224E-2</v>
      </c>
      <c r="G5" s="43">
        <v>-2.4914345530815729E-2</v>
      </c>
      <c r="H5" s="43">
        <v>-1.4721130010349137E-2</v>
      </c>
      <c r="I5" s="43">
        <v>-2.3785591847181764E-2</v>
      </c>
      <c r="J5" s="43">
        <v>-6.1161814413886684E-2</v>
      </c>
      <c r="K5" s="43">
        <v>-5.7873543567974473E-2</v>
      </c>
      <c r="L5" s="43">
        <v>-6.2556501994767144E-2</v>
      </c>
      <c r="M5" s="43">
        <v>-7.4317860932735402E-2</v>
      </c>
      <c r="N5" s="11"/>
      <c r="O5" s="42">
        <f>MIN(C5:M5)</f>
        <v>-7.4317860932735402E-2</v>
      </c>
      <c r="P5" s="41">
        <f>MAX(C5:M5)</f>
        <v>-1.4721130010349137E-2</v>
      </c>
      <c r="R5" s="9"/>
      <c r="S5" s="9"/>
    </row>
    <row r="6" spans="1:19" s="10" customFormat="1" ht="28.5" customHeight="1" x14ac:dyDescent="0.25">
      <c r="A6" s="54" t="s">
        <v>40</v>
      </c>
      <c r="B6" s="53" t="s">
        <v>25</v>
      </c>
      <c r="C6" s="43">
        <v>0.17819696177206407</v>
      </c>
      <c r="D6" s="43">
        <v>0.17978481079540792</v>
      </c>
      <c r="E6" s="43">
        <v>0.18411285540106589</v>
      </c>
      <c r="F6" s="43">
        <v>0.19096096882000405</v>
      </c>
      <c r="G6" s="43">
        <v>0.1988703973053664</v>
      </c>
      <c r="H6" s="43">
        <v>0.22037648121408379</v>
      </c>
      <c r="I6" s="43">
        <v>0.21892779809208812</v>
      </c>
      <c r="J6" s="43">
        <v>0.23103150190381969</v>
      </c>
      <c r="K6" s="43">
        <v>0.24550885561801516</v>
      </c>
      <c r="L6" s="43">
        <v>0.25422689609334104</v>
      </c>
      <c r="M6" s="43">
        <v>0.25738758838098491</v>
      </c>
      <c r="N6" s="11"/>
      <c r="O6" s="42">
        <f>MIN(C6:M6)</f>
        <v>0.17819696177206407</v>
      </c>
      <c r="P6" s="41">
        <f>MAX(C6:M6)</f>
        <v>0.25738758838098491</v>
      </c>
      <c r="R6" s="9"/>
      <c r="S6" s="9"/>
    </row>
    <row r="7" spans="1:19" s="10" customFormat="1" ht="45" x14ac:dyDescent="0.25">
      <c r="A7" s="50"/>
      <c r="B7" s="49" t="s">
        <v>36</v>
      </c>
      <c r="C7" s="43">
        <v>1.645353588186239E-2</v>
      </c>
      <c r="D7" s="43">
        <v>1.7515370657470858E-2</v>
      </c>
      <c r="E7" s="43">
        <v>1.8529780353764156E-2</v>
      </c>
      <c r="F7" s="43">
        <v>1.9503252598332989E-2</v>
      </c>
      <c r="G7" s="43">
        <v>2.0557236608603049E-2</v>
      </c>
      <c r="H7" s="43">
        <v>2.0462351878591613E-2</v>
      </c>
      <c r="I7" s="43">
        <v>2.2896911323101312E-2</v>
      </c>
      <c r="J7" s="43">
        <v>2.4246062262022531E-2</v>
      </c>
      <c r="K7" s="43">
        <v>2.5641592054569253E-2</v>
      </c>
      <c r="L7" s="43">
        <v>2.8462183984443151E-2</v>
      </c>
      <c r="M7" s="43">
        <v>3.3522482323803005E-2</v>
      </c>
      <c r="N7" s="11"/>
      <c r="O7" s="42">
        <f>MIN(C7:M7)</f>
        <v>1.645353588186239E-2</v>
      </c>
      <c r="P7" s="41">
        <f>MAX(C7:M7)</f>
        <v>3.3522482323803005E-2</v>
      </c>
      <c r="R7" s="9"/>
      <c r="S7" s="9"/>
    </row>
    <row r="8" spans="1:19" s="10" customFormat="1" x14ac:dyDescent="0.25">
      <c r="A8" s="48" t="s">
        <v>39</v>
      </c>
      <c r="B8" s="47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11"/>
      <c r="O8" s="42"/>
      <c r="P8" s="41"/>
      <c r="R8" s="9"/>
      <c r="S8" s="9"/>
    </row>
    <row r="9" spans="1:19" s="10" customFormat="1" ht="28.5" customHeight="1" x14ac:dyDescent="0.25">
      <c r="A9" s="54" t="s">
        <v>38</v>
      </c>
      <c r="B9" s="53" t="s">
        <v>37</v>
      </c>
      <c r="C9" s="52">
        <v>939.92982400000005</v>
      </c>
      <c r="D9" s="52">
        <v>959.25594699999999</v>
      </c>
      <c r="E9" s="52">
        <v>970.91964099999996</v>
      </c>
      <c r="F9" s="52">
        <v>974.05012600000009</v>
      </c>
      <c r="G9" s="52">
        <v>968.66932200000008</v>
      </c>
      <c r="H9" s="52">
        <v>891.31649300000004</v>
      </c>
      <c r="I9" s="52">
        <v>947.67164700000001</v>
      </c>
      <c r="J9" s="52">
        <v>921.49423100000001</v>
      </c>
      <c r="K9" s="52">
        <v>893.68140000000005</v>
      </c>
      <c r="L9" s="52">
        <v>888.92133374790092</v>
      </c>
      <c r="M9" s="52">
        <v>886.49273332490804</v>
      </c>
      <c r="N9" s="11"/>
      <c r="O9" s="52">
        <f>MIN(C9:M9)</f>
        <v>886.49273332490804</v>
      </c>
      <c r="P9" s="51">
        <f>MAX(C9:M9)</f>
        <v>974.05012600000009</v>
      </c>
      <c r="R9" s="9"/>
      <c r="S9" s="9"/>
    </row>
    <row r="10" spans="1:19" s="10" customFormat="1" ht="45" x14ac:dyDescent="0.25">
      <c r="A10" s="50"/>
      <c r="B10" s="49" t="s">
        <v>36</v>
      </c>
      <c r="C10" s="43">
        <v>1.1149030804225246E-2</v>
      </c>
      <c r="D10" s="43">
        <v>1.0480061263473228E-2</v>
      </c>
      <c r="E10" s="43">
        <v>1.0351019462729871E-2</v>
      </c>
      <c r="F10" s="43">
        <v>1.0947197477636728E-2</v>
      </c>
      <c r="G10" s="43">
        <v>-1.120182443718365E-3</v>
      </c>
      <c r="H10" s="43">
        <v>7.1146706412759109E-3</v>
      </c>
      <c r="I10" s="43">
        <v>1.0657124531838758E-3</v>
      </c>
      <c r="J10" s="43">
        <v>4.7107943867454871E-3</v>
      </c>
      <c r="K10" s="43">
        <v>9.796971654731701E-3</v>
      </c>
      <c r="L10" s="43">
        <v>-2.5137118246916113E-2</v>
      </c>
      <c r="M10" s="43">
        <v>-2.9557357823115749E-2</v>
      </c>
      <c r="N10" s="11"/>
      <c r="O10" s="42">
        <f>MIN(C10:M10)</f>
        <v>-2.9557357823115749E-2</v>
      </c>
      <c r="P10" s="41">
        <f>MAX(C10:M10)</f>
        <v>1.1149030804225246E-2</v>
      </c>
      <c r="R10" s="9"/>
      <c r="S10" s="9"/>
    </row>
    <row r="11" spans="1:19" s="10" customFormat="1" x14ac:dyDescent="0.25">
      <c r="A11" s="48" t="s">
        <v>35</v>
      </c>
      <c r="B11" s="47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11"/>
      <c r="O11" s="46"/>
      <c r="P11" s="45"/>
      <c r="R11" s="9"/>
      <c r="S11" s="9"/>
    </row>
    <row r="12" spans="1:19" s="10" customFormat="1" x14ac:dyDescent="0.25">
      <c r="A12" s="31" t="s">
        <v>34</v>
      </c>
      <c r="B12" s="44"/>
      <c r="C12" s="43">
        <v>0.55823779688209307</v>
      </c>
      <c r="D12" s="43">
        <v>0.56701498463605937</v>
      </c>
      <c r="E12" s="43">
        <v>0.57862101935456256</v>
      </c>
      <c r="F12" s="43">
        <v>0.5811919929684306</v>
      </c>
      <c r="G12" s="43">
        <v>0.59437780187596956</v>
      </c>
      <c r="H12" s="43">
        <v>0.57966394201645965</v>
      </c>
      <c r="I12" s="43">
        <v>0.57521751573399804</v>
      </c>
      <c r="J12" s="43">
        <v>0.60738320135152668</v>
      </c>
      <c r="K12" s="43">
        <v>0.58482094248898076</v>
      </c>
      <c r="L12" s="43">
        <v>0.57767963667796585</v>
      </c>
      <c r="M12" s="43">
        <v>0.57767963667796585</v>
      </c>
      <c r="N12" s="11"/>
      <c r="O12" s="42">
        <f>MIN(C12:M12)</f>
        <v>0.55823779688209307</v>
      </c>
      <c r="P12" s="41">
        <f>MAX(C12:M12)</f>
        <v>0.60738320135152668</v>
      </c>
      <c r="R12" s="9"/>
      <c r="S12" s="9"/>
    </row>
    <row r="13" spans="1:19" s="10" customFormat="1" ht="30" x14ac:dyDescent="0.25">
      <c r="A13" s="31" t="s">
        <v>33</v>
      </c>
      <c r="B13" s="34" t="s">
        <v>32</v>
      </c>
      <c r="C13" s="19">
        <v>4.8085219451368229</v>
      </c>
      <c r="D13" s="19">
        <v>5.2319384660542188</v>
      </c>
      <c r="E13" s="19">
        <v>5.3974054902115283</v>
      </c>
      <c r="F13" s="19">
        <v>5.3048460367467243</v>
      </c>
      <c r="G13" s="19">
        <v>4.4876782218053801</v>
      </c>
      <c r="H13" s="19">
        <v>3.8265306430802255</v>
      </c>
      <c r="I13" s="19">
        <v>3.5987126939746497</v>
      </c>
      <c r="J13" s="19">
        <v>3.4812849066096203</v>
      </c>
      <c r="K13" s="19">
        <v>1.7864251055439722</v>
      </c>
      <c r="L13" s="19">
        <v>2.2702665262502078</v>
      </c>
      <c r="M13" s="19">
        <v>1.881370354244271</v>
      </c>
      <c r="N13" s="11"/>
      <c r="O13" s="19">
        <f>MIN(C13:M13)</f>
        <v>1.7864251055439722</v>
      </c>
      <c r="P13" s="18">
        <f>MAX(C13:M13)</f>
        <v>5.3974054902115283</v>
      </c>
      <c r="R13" s="9"/>
      <c r="S13" s="9"/>
    </row>
    <row r="14" spans="1:19" s="10" customFormat="1" ht="30" x14ac:dyDescent="0.25">
      <c r="A14" s="31" t="s">
        <v>31</v>
      </c>
      <c r="B14" s="34" t="s">
        <v>30</v>
      </c>
      <c r="C14" s="33" t="s">
        <v>24</v>
      </c>
      <c r="D14" s="33" t="s">
        <v>24</v>
      </c>
      <c r="E14" s="32">
        <v>-1693.31026</v>
      </c>
      <c r="F14" s="32">
        <v>-4859.9576889999998</v>
      </c>
      <c r="G14" s="32">
        <v>-11291.163366000001</v>
      </c>
      <c r="H14" s="32">
        <v>-7262.6300250000004</v>
      </c>
      <c r="I14" s="32">
        <v>-15042.410062999999</v>
      </c>
      <c r="J14" s="32">
        <v>-39419.271871999998</v>
      </c>
      <c r="K14" s="32">
        <v>-42196.002546000003</v>
      </c>
      <c r="L14" s="32" t="s">
        <v>24</v>
      </c>
      <c r="M14" s="40" t="s">
        <v>24</v>
      </c>
      <c r="N14" s="11"/>
      <c r="O14" s="32">
        <f>MIN(C14:M14)</f>
        <v>-42196.002546000003</v>
      </c>
      <c r="P14" s="39">
        <f>MAX(C14:M14)</f>
        <v>-1693.31026</v>
      </c>
      <c r="R14" s="9"/>
      <c r="S14" s="9"/>
    </row>
    <row r="15" spans="1:19" s="10" customFormat="1" x14ac:dyDescent="0.25">
      <c r="A15" s="31" t="s">
        <v>29</v>
      </c>
      <c r="B15" s="38" t="s">
        <v>28</v>
      </c>
      <c r="C15" s="37">
        <v>0.162685297129394</v>
      </c>
      <c r="D15" s="37">
        <v>0.14480287096996491</v>
      </c>
      <c r="E15" s="37">
        <v>0.15544248084092122</v>
      </c>
      <c r="F15" s="37">
        <v>0.12692647299598106</v>
      </c>
      <c r="G15" s="37">
        <v>0.15152516545236902</v>
      </c>
      <c r="H15" s="37">
        <v>0.22379550519335784</v>
      </c>
      <c r="I15" s="37">
        <v>0.1724873694734671</v>
      </c>
      <c r="J15" s="37">
        <v>0.16718084429239516</v>
      </c>
      <c r="K15" s="37">
        <v>0.28786151421601858</v>
      </c>
      <c r="L15" s="37">
        <v>0.43327360350807786</v>
      </c>
      <c r="M15" s="36">
        <v>0.54386111030074513</v>
      </c>
      <c r="N15" s="11"/>
      <c r="O15" s="26">
        <f>MIN(C15:M15)</f>
        <v>0.12692647299598106</v>
      </c>
      <c r="P15" s="25">
        <f>MAX(C15:M15)</f>
        <v>0.54386111030074513</v>
      </c>
      <c r="R15" s="9"/>
      <c r="S15" s="9"/>
    </row>
    <row r="16" spans="1:19" s="10" customFormat="1" x14ac:dyDescent="0.25">
      <c r="A16" s="35" t="s">
        <v>27</v>
      </c>
      <c r="B16" s="34"/>
      <c r="C16" s="33"/>
      <c r="D16" s="33"/>
      <c r="E16" s="32"/>
      <c r="F16" s="32"/>
      <c r="G16" s="32"/>
      <c r="H16" s="32"/>
      <c r="I16" s="32"/>
      <c r="J16" s="32"/>
      <c r="K16" s="32"/>
      <c r="L16" s="32"/>
      <c r="M16" s="32"/>
      <c r="N16" s="11"/>
      <c r="O16" s="26"/>
      <c r="P16" s="25"/>
      <c r="R16" s="9"/>
      <c r="S16" s="9"/>
    </row>
    <row r="17" spans="1:19" s="10" customFormat="1" ht="30" x14ac:dyDescent="0.25">
      <c r="A17" s="31" t="s">
        <v>26</v>
      </c>
      <c r="B17" s="30" t="s">
        <v>25</v>
      </c>
      <c r="C17" s="19">
        <v>9.6</v>
      </c>
      <c r="D17" s="19">
        <v>9</v>
      </c>
      <c r="E17" s="19">
        <v>8.1</v>
      </c>
      <c r="F17" s="19">
        <v>7.6</v>
      </c>
      <c r="G17" s="19">
        <v>6.9</v>
      </c>
      <c r="H17" s="19">
        <v>7.5</v>
      </c>
      <c r="I17" s="19">
        <v>6.9</v>
      </c>
      <c r="J17" s="19">
        <v>9.3000000000000007</v>
      </c>
      <c r="K17" s="19">
        <v>10.6</v>
      </c>
      <c r="L17" s="19">
        <v>9.1999999999999993</v>
      </c>
      <c r="M17" s="19" t="s">
        <v>24</v>
      </c>
      <c r="N17" s="11"/>
      <c r="O17" s="19">
        <f>MIN(C17:M17)</f>
        <v>6.9</v>
      </c>
      <c r="P17" s="18">
        <f>MAX(C17:M17)</f>
        <v>10.6</v>
      </c>
      <c r="R17" s="9"/>
      <c r="S17" s="9"/>
    </row>
    <row r="18" spans="1:19" s="10" customFormat="1" x14ac:dyDescent="0.25">
      <c r="A18" s="29" t="s">
        <v>23</v>
      </c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11"/>
      <c r="O18" s="26"/>
      <c r="P18" s="25"/>
      <c r="R18" s="9"/>
      <c r="S18" s="9"/>
    </row>
    <row r="19" spans="1:19" s="10" customFormat="1" x14ac:dyDescent="0.25">
      <c r="A19" s="22" t="s">
        <v>22</v>
      </c>
      <c r="B19" s="21" t="s">
        <v>21</v>
      </c>
      <c r="C19" s="24">
        <v>141.85</v>
      </c>
      <c r="D19" s="24">
        <v>137.65</v>
      </c>
      <c r="E19" s="24">
        <v>139.65</v>
      </c>
      <c r="F19" s="24">
        <v>138.24999999999997</v>
      </c>
      <c r="G19" s="24">
        <v>146.9</v>
      </c>
      <c r="H19" s="24">
        <v>150.94999999999999</v>
      </c>
      <c r="I19" s="24">
        <v>161</v>
      </c>
      <c r="J19" s="24">
        <v>218.39999999999998</v>
      </c>
      <c r="K19" s="24">
        <v>240.5</v>
      </c>
      <c r="L19" s="24">
        <v>226.35</v>
      </c>
      <c r="M19" s="24">
        <v>224.58388155041453</v>
      </c>
      <c r="N19" s="11"/>
      <c r="O19" s="24">
        <f>MIN(C19:M19)</f>
        <v>137.65</v>
      </c>
      <c r="P19" s="23">
        <f>MAX(C19:M19)</f>
        <v>240.5</v>
      </c>
      <c r="R19" s="9"/>
      <c r="S19" s="9"/>
    </row>
    <row r="20" spans="1:19" s="10" customFormat="1" x14ac:dyDescent="0.25">
      <c r="A20" s="22" t="s">
        <v>20</v>
      </c>
      <c r="B20" s="21" t="s">
        <v>19</v>
      </c>
      <c r="C20" s="20">
        <v>12.17975</v>
      </c>
      <c r="D20" s="20">
        <v>10.761749999999999</v>
      </c>
      <c r="E20" s="20">
        <v>10.53205</v>
      </c>
      <c r="F20" s="20">
        <v>11.128350000000001</v>
      </c>
      <c r="G20" s="20">
        <v>11.543900000000001</v>
      </c>
      <c r="H20" s="20">
        <v>11.10005</v>
      </c>
      <c r="I20" s="20">
        <v>12.68085</v>
      </c>
      <c r="J20" s="20">
        <v>21.726150000000001</v>
      </c>
      <c r="K20" s="20">
        <v>25.316299999999998</v>
      </c>
      <c r="L20" s="20">
        <v>22.368099999999998</v>
      </c>
      <c r="M20" s="20">
        <v>22.562974906698656</v>
      </c>
      <c r="N20" s="11"/>
      <c r="O20" s="19">
        <f>MIN(C20:M20)</f>
        <v>10.53205</v>
      </c>
      <c r="P20" s="18">
        <f>MAX(C20:M20)</f>
        <v>25.316299999999998</v>
      </c>
      <c r="R20" s="9"/>
      <c r="S20" s="9"/>
    </row>
    <row r="21" spans="1:19" s="10" customFormat="1" ht="30.75" thickBot="1" x14ac:dyDescent="0.3">
      <c r="A21" s="17" t="s">
        <v>18</v>
      </c>
      <c r="B21" s="16" t="s">
        <v>17</v>
      </c>
      <c r="C21" s="15">
        <v>97.724999999999994</v>
      </c>
      <c r="D21" s="15">
        <v>96.0625</v>
      </c>
      <c r="E21" s="15">
        <v>100.54374999999999</v>
      </c>
      <c r="F21" s="15">
        <v>99.5625</v>
      </c>
      <c r="G21" s="15">
        <v>96.85</v>
      </c>
      <c r="H21" s="15">
        <v>91.206249999999997</v>
      </c>
      <c r="I21" s="15">
        <v>99.993750000000006</v>
      </c>
      <c r="J21" s="15">
        <v>94.612499999999997</v>
      </c>
      <c r="K21" s="15">
        <v>83.018749999999997</v>
      </c>
      <c r="L21" s="15">
        <v>83.077793504171638</v>
      </c>
      <c r="M21" s="15">
        <v>82.759013706793795</v>
      </c>
      <c r="N21" s="14"/>
      <c r="O21" s="13">
        <f>MIN(C21:M21)</f>
        <v>82.759013706793795</v>
      </c>
      <c r="P21" s="12">
        <f>MAX(C21:M21)</f>
        <v>100.54374999999999</v>
      </c>
      <c r="R21" s="9"/>
      <c r="S21" s="9"/>
    </row>
  </sheetData>
  <mergeCells count="3">
    <mergeCell ref="A9:A10"/>
    <mergeCell ref="A4:A5"/>
    <mergeCell ref="A6:A7"/>
  </mergeCells>
  <pageMargins left="0.74803149606299213" right="0.74803149606299213" top="0.98425196850393704" bottom="0.98425196850393704" header="0.51181102362204722" footer="0.51181102362204722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1"/>
  <sheetViews>
    <sheetView workbookViewId="0">
      <selection activeCell="X14" sqref="X14"/>
    </sheetView>
  </sheetViews>
  <sheetFormatPr defaultRowHeight="15" x14ac:dyDescent="0.25"/>
  <cols>
    <col min="2" max="2" width="20.5703125" bestFit="1" customWidth="1"/>
    <col min="4" max="5" width="9.140625" style="2"/>
    <col min="6" max="6" width="2" customWidth="1"/>
    <col min="8" max="8" width="9.140625" style="2"/>
    <col min="9" max="9" width="2.5703125" customWidth="1"/>
    <col min="11" max="11" width="9.140625" style="2"/>
    <col min="12" max="12" width="2" customWidth="1"/>
    <col min="15" max="17" width="3.85546875" customWidth="1"/>
  </cols>
  <sheetData>
    <row r="3" spans="2:23" s="3" customFormat="1" x14ac:dyDescent="0.25">
      <c r="C3" s="3" t="s">
        <v>0</v>
      </c>
      <c r="D3" s="4"/>
      <c r="E3" s="4"/>
      <c r="G3" s="3" t="s">
        <v>1</v>
      </c>
      <c r="H3" s="4"/>
      <c r="J3" s="3" t="s">
        <v>4</v>
      </c>
      <c r="K3" s="4"/>
      <c r="M3" s="3" t="s">
        <v>5</v>
      </c>
      <c r="N3" s="4"/>
      <c r="R3" s="3" t="s">
        <v>6</v>
      </c>
    </row>
    <row r="4" spans="2:23" x14ac:dyDescent="0.25">
      <c r="B4" s="1" t="s">
        <v>2</v>
      </c>
      <c r="C4">
        <v>940</v>
      </c>
      <c r="D4" s="2">
        <f>C4/$C$10</f>
        <v>0.31756756756756754</v>
      </c>
      <c r="G4">
        <v>571</v>
      </c>
      <c r="H4" s="2">
        <f>G4/$G$10</f>
        <v>0.43923076923076926</v>
      </c>
      <c r="N4" s="2">
        <f>M4/$M$10</f>
        <v>0</v>
      </c>
      <c r="R4">
        <f>65+238+96</f>
        <v>399</v>
      </c>
      <c r="S4" s="2">
        <f>R4/$R$10</f>
        <v>0.48957055214723927</v>
      </c>
    </row>
    <row r="5" spans="2:23" x14ac:dyDescent="0.25">
      <c r="B5" s="1" t="s">
        <v>3</v>
      </c>
      <c r="C5">
        <v>460</v>
      </c>
      <c r="D5" s="2">
        <f>C5/$C$10</f>
        <v>0.1554054054054054</v>
      </c>
      <c r="G5">
        <v>260</v>
      </c>
      <c r="H5" s="2">
        <f>G5/$G$10</f>
        <v>0.2</v>
      </c>
      <c r="M5">
        <v>65</v>
      </c>
      <c r="N5" s="2">
        <f t="shared" ref="N5:N9" si="0">M5/$M$10</f>
        <v>0.10942760942760943</v>
      </c>
      <c r="R5">
        <v>220</v>
      </c>
      <c r="S5" s="2">
        <f>R5/$R$10</f>
        <v>0.26993865030674846</v>
      </c>
    </row>
    <row r="6" spans="2:23" x14ac:dyDescent="0.25">
      <c r="B6" s="1" t="s">
        <v>9</v>
      </c>
      <c r="C6">
        <v>620</v>
      </c>
      <c r="D6" s="2">
        <f>C6/$C$10</f>
        <v>0.20945945945945946</v>
      </c>
      <c r="G6">
        <v>30</v>
      </c>
      <c r="H6" s="2">
        <f>G6/$G$10</f>
        <v>2.3076923076923078E-2</v>
      </c>
      <c r="J6">
        <v>135</v>
      </c>
      <c r="K6" s="2">
        <f>J6/$J$10</f>
        <v>0.46551724137931033</v>
      </c>
      <c r="M6">
        <v>220</v>
      </c>
      <c r="N6" s="2">
        <f t="shared" si="0"/>
        <v>0.37037037037037035</v>
      </c>
      <c r="R6">
        <v>18</v>
      </c>
      <c r="S6" s="2">
        <f>R6/$R$10</f>
        <v>2.2085889570552148E-2</v>
      </c>
    </row>
    <row r="7" spans="2:23" x14ac:dyDescent="0.25">
      <c r="B7" s="1" t="s">
        <v>10</v>
      </c>
      <c r="C7">
        <v>274</v>
      </c>
      <c r="D7" s="2">
        <f>C7/$C$10</f>
        <v>9.2567567567567566E-2</v>
      </c>
      <c r="G7">
        <v>70</v>
      </c>
      <c r="H7" s="2">
        <f>G7/$G$10</f>
        <v>5.3846153846153849E-2</v>
      </c>
      <c r="J7">
        <v>4</v>
      </c>
      <c r="K7" s="2">
        <f t="shared" ref="K7:K8" si="1">J7/$J$10</f>
        <v>1.3793103448275862E-2</v>
      </c>
      <c r="M7">
        <v>90</v>
      </c>
      <c r="N7" s="2">
        <f t="shared" si="0"/>
        <v>0.15151515151515152</v>
      </c>
      <c r="R7">
        <v>40</v>
      </c>
      <c r="S7" s="2">
        <f>R7/$R$10</f>
        <v>4.9079754601226995E-2</v>
      </c>
    </row>
    <row r="8" spans="2:23" x14ac:dyDescent="0.25">
      <c r="B8" s="1" t="s">
        <v>11</v>
      </c>
      <c r="C8">
        <v>620</v>
      </c>
      <c r="D8" s="2">
        <f>C8/$C$10</f>
        <v>0.20945945945945946</v>
      </c>
      <c r="G8">
        <v>122</v>
      </c>
      <c r="H8" s="2">
        <f>G8/$G$10</f>
        <v>9.3846153846153843E-2</v>
      </c>
      <c r="J8">
        <v>145</v>
      </c>
      <c r="K8" s="2">
        <f t="shared" si="1"/>
        <v>0.5</v>
      </c>
      <c r="M8">
        <v>150</v>
      </c>
      <c r="N8" s="2">
        <f t="shared" si="0"/>
        <v>0.25252525252525254</v>
      </c>
      <c r="R8">
        <v>116</v>
      </c>
      <c r="S8" s="2">
        <f>R8/$R$10</f>
        <v>0.14233128834355829</v>
      </c>
    </row>
    <row r="9" spans="2:23" s="5" customFormat="1" x14ac:dyDescent="0.25">
      <c r="D9" s="6"/>
      <c r="E9" s="6"/>
      <c r="H9" s="6"/>
      <c r="K9" s="6"/>
      <c r="M9" s="5">
        <v>50</v>
      </c>
      <c r="N9" s="6">
        <f t="shared" si="0"/>
        <v>8.4175084175084181E-2</v>
      </c>
    </row>
    <row r="10" spans="2:23" x14ac:dyDescent="0.25">
      <c r="C10">
        <v>2960</v>
      </c>
      <c r="G10">
        <v>1300</v>
      </c>
      <c r="H10" s="2">
        <f>SUM(H4:H9)</f>
        <v>0.81</v>
      </c>
      <c r="J10">
        <v>290</v>
      </c>
      <c r="K10" s="2">
        <f>SUM(K4:K9)</f>
        <v>0.97931034482758617</v>
      </c>
      <c r="M10">
        <v>594</v>
      </c>
      <c r="N10" s="2">
        <f>SUM(N4:N9)</f>
        <v>0.96801346801346799</v>
      </c>
      <c r="R10">
        <f>180+466+169</f>
        <v>815</v>
      </c>
      <c r="S10" s="2">
        <f>SUM(S4:S9)</f>
        <v>0.97300613496932531</v>
      </c>
      <c r="U10">
        <v>180</v>
      </c>
      <c r="V10" s="8">
        <v>170</v>
      </c>
      <c r="W10">
        <v>466</v>
      </c>
    </row>
    <row r="13" spans="2:23" x14ac:dyDescent="0.25">
      <c r="C13" s="3" t="s">
        <v>16</v>
      </c>
      <c r="D13" s="3" t="s">
        <v>13</v>
      </c>
      <c r="E13" s="3" t="s">
        <v>14</v>
      </c>
    </row>
    <row r="14" spans="2:23" x14ac:dyDescent="0.25">
      <c r="B14" s="1" t="s">
        <v>8</v>
      </c>
      <c r="D14"/>
      <c r="E14">
        <f>65+238+96</f>
        <v>399</v>
      </c>
    </row>
    <row r="15" spans="2:23" x14ac:dyDescent="0.25">
      <c r="B15" s="1" t="s">
        <v>15</v>
      </c>
      <c r="D15">
        <v>65</v>
      </c>
      <c r="E15">
        <v>220</v>
      </c>
    </row>
    <row r="16" spans="2:23" x14ac:dyDescent="0.25">
      <c r="B16" s="1" t="s">
        <v>9</v>
      </c>
      <c r="C16">
        <v>135</v>
      </c>
      <c r="D16">
        <v>220</v>
      </c>
      <c r="E16">
        <v>18</v>
      </c>
    </row>
    <row r="17" spans="2:5" x14ac:dyDescent="0.25">
      <c r="B17" s="1" t="s">
        <v>10</v>
      </c>
      <c r="C17">
        <v>4</v>
      </c>
      <c r="D17">
        <v>90</v>
      </c>
      <c r="E17">
        <v>40</v>
      </c>
    </row>
    <row r="18" spans="2:5" x14ac:dyDescent="0.25">
      <c r="B18" s="1" t="s">
        <v>11</v>
      </c>
      <c r="C18">
        <v>145</v>
      </c>
      <c r="D18">
        <v>150</v>
      </c>
      <c r="E18">
        <v>116</v>
      </c>
    </row>
    <row r="19" spans="2:5" x14ac:dyDescent="0.25">
      <c r="B19" s="1" t="s">
        <v>7</v>
      </c>
      <c r="D19">
        <v>50</v>
      </c>
    </row>
    <row r="20" spans="2:5" x14ac:dyDescent="0.25">
      <c r="B20" s="7" t="s">
        <v>12</v>
      </c>
      <c r="C20" s="5"/>
      <c r="D20" s="5">
        <v>17</v>
      </c>
      <c r="E20" s="5"/>
    </row>
    <row r="21" spans="2:5" x14ac:dyDescent="0.25">
      <c r="C21">
        <v>290</v>
      </c>
      <c r="D21">
        <v>594</v>
      </c>
      <c r="E21">
        <f>180+466+169</f>
        <v>815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table-6-1</vt:lpstr>
      <vt:lpstr>fig-6-1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adele kreager</cp:lastModifiedBy>
  <cp:lastPrinted>2025-10-13T13:04:18Z</cp:lastPrinted>
  <dcterms:created xsi:type="dcterms:W3CDTF">2024-11-01T19:10:48Z</dcterms:created>
  <dcterms:modified xsi:type="dcterms:W3CDTF">2025-11-06T10:30:52Z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217495143413543</vt:r8>
  </property>
</Properties>
</file>