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Ex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ele\Dropbox\Publishing\Books\Book Proposals\Cerniglia and Saraceno 0499\Additional resources\"/>
    </mc:Choice>
  </mc:AlternateContent>
  <xr:revisionPtr revIDLastSave="0" documentId="13_ncr:1_{5368386C-2449-4746-A4B5-751160656E86}" xr6:coauthVersionLast="47" xr6:coauthVersionMax="47" xr10:uidLastSave="{00000000-0000-0000-0000-000000000000}"/>
  <bookViews>
    <workbookView xWindow="28680" yWindow="-990" windowWidth="29040" windowHeight="15720" firstSheet="1" activeTab="10" xr2:uid="{00000000-000D-0000-FFFF-FFFF00000000}"/>
  </bookViews>
  <sheets>
    <sheet name="data-PIL-fig-4-1" sheetId="10" r:id="rId1"/>
    <sheet name="data-Voci Spesa-fig-4-1" sheetId="11" r:id="rId2"/>
    <sheet name="fig-4-1" sheetId="12" r:id="rId3"/>
    <sheet name="fig-4-2" sheetId="3" r:id="rId4"/>
    <sheet name="fig-4-3" sheetId="5" r:id="rId5"/>
    <sheet name="fig-4-4" sheetId="2" r:id="rId6"/>
    <sheet name="fig-4-5" sheetId="6" r:id="rId7"/>
    <sheet name="fig-4-6" sheetId="7" r:id="rId8"/>
    <sheet name="fig-4-7" sheetId="9" r:id="rId9"/>
    <sheet name="fig-4-8" sheetId="8" r:id="rId10"/>
    <sheet name="fig-4-9 and fig-4-10" sheetId="4" r:id="rId11"/>
  </sheets>
  <definedNames>
    <definedName name="_xlchart.v5.0" hidden="1">'fig-4-7'!#REF!</definedName>
    <definedName name="_xlchart.v5.1" hidden="1">'fig-4-7'!$N$2:$N$21</definedName>
    <definedName name="_xlchart.v5.2" hidden="1">'fig-4-7'!$O$1</definedName>
    <definedName name="_xlchart.v5.3" hidden="1">'fig-4-7'!$O$2:$O$21</definedName>
    <definedName name="_xlchart.v5.4" hidden="1">'fig-4-8'!$A$1</definedName>
    <definedName name="_xlchart.v5.5" hidden="1">'fig-4-8'!$A$2:$A$21</definedName>
    <definedName name="_xlchart.v5.6" hidden="1">'fig-4-8'!$B$1</definedName>
    <definedName name="_xlchart.v5.7" hidden="1">'fig-4-8'!$B$2:$B$21</definedName>
    <definedName name="_xlnm.Print_Area" localSheetId="4">'fig-4-3'!$A$1:$J$37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2" l="1"/>
  <c r="C8" i="12"/>
  <c r="D8" i="12"/>
  <c r="E8" i="12"/>
  <c r="F8" i="12"/>
  <c r="G8" i="12"/>
  <c r="H8" i="12"/>
  <c r="I8" i="12"/>
  <c r="J8" i="12"/>
  <c r="K8" i="12"/>
  <c r="L8" i="12"/>
  <c r="M8" i="12"/>
  <c r="N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L12" i="10"/>
  <c r="B11" i="2" l="1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C25" i="7" l="1"/>
  <c r="C7" i="7" s="1"/>
  <c r="C14" i="7" l="1"/>
  <c r="C22" i="7"/>
  <c r="C20" i="7"/>
  <c r="C12" i="7"/>
  <c r="C21" i="7"/>
  <c r="C13" i="7"/>
  <c r="C19" i="7"/>
  <c r="C11" i="7"/>
  <c r="C18" i="7"/>
  <c r="C10" i="7"/>
  <c r="C17" i="7"/>
  <c r="C9" i="7"/>
  <c r="C16" i="7"/>
  <c r="C8" i="7"/>
  <c r="C15" i="7"/>
  <c r="C8" i="6" l="1"/>
  <c r="B4" i="4"/>
  <c r="F15" i="4"/>
  <c r="I17" i="4"/>
  <c r="F30" i="4"/>
  <c r="D38" i="4"/>
  <c r="G9" i="4" s="1"/>
  <c r="H9" i="4" s="1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D52" i="4"/>
  <c r="E52" i="4"/>
  <c r="F52" i="4"/>
  <c r="D53" i="4"/>
  <c r="E53" i="4"/>
  <c r="F53" i="4"/>
  <c r="D54" i="4"/>
  <c r="E54" i="4"/>
  <c r="F54" i="4"/>
  <c r="D55" i="4"/>
  <c r="E55" i="4"/>
  <c r="F55" i="4"/>
  <c r="D56" i="4"/>
  <c r="E56" i="4"/>
  <c r="G54" i="4" l="1"/>
  <c r="G49" i="4"/>
  <c r="D31" i="4"/>
  <c r="G48" i="4"/>
  <c r="G30" i="4"/>
  <c r="H30" i="4" s="1"/>
  <c r="G51" i="4"/>
  <c r="G53" i="4"/>
  <c r="G55" i="4"/>
  <c r="G47" i="4"/>
  <c r="G50" i="4"/>
  <c r="D16" i="4"/>
  <c r="G52" i="4"/>
  <c r="F16" i="4"/>
  <c r="I13" i="4"/>
  <c r="G10" i="4"/>
  <c r="H10" i="4" s="1"/>
  <c r="G6" i="4"/>
  <c r="H6" i="4" s="1"/>
  <c r="G23" i="4"/>
  <c r="H23" i="4" s="1"/>
  <c r="I12" i="4"/>
  <c r="F31" i="4"/>
  <c r="E16" i="4"/>
  <c r="G11" i="4"/>
  <c r="H11" i="4" s="1"/>
  <c r="G29" i="4"/>
  <c r="H29" i="4" s="1"/>
  <c r="G15" i="4"/>
  <c r="H15" i="4" s="1"/>
  <c r="I8" i="4"/>
  <c r="G27" i="4"/>
  <c r="H27" i="4" s="1"/>
  <c r="G14" i="4"/>
  <c r="H14" i="4" s="1"/>
  <c r="I10" i="4"/>
  <c r="G8" i="4"/>
  <c r="H8" i="4" s="1"/>
  <c r="G26" i="4"/>
  <c r="H26" i="4" s="1"/>
  <c r="G22" i="4"/>
  <c r="H22" i="4" s="1"/>
  <c r="G13" i="4"/>
  <c r="H13" i="4" s="1"/>
  <c r="I7" i="4"/>
  <c r="G25" i="4"/>
  <c r="H25" i="4" s="1"/>
  <c r="L16" i="4"/>
  <c r="G7" i="4"/>
  <c r="H7" i="4" s="1"/>
  <c r="F56" i="4"/>
  <c r="G56" i="4" s="1"/>
  <c r="I16" i="4"/>
  <c r="I14" i="4"/>
  <c r="G12" i="4"/>
  <c r="H12" i="4" s="1"/>
  <c r="I6" i="4"/>
  <c r="I9" i="4"/>
  <c r="E31" i="4"/>
  <c r="G28" i="4"/>
  <c r="H28" i="4" s="1"/>
  <c r="G24" i="4"/>
  <c r="H24" i="4" s="1"/>
  <c r="I11" i="4"/>
  <c r="I15" i="4" l="1"/>
  <c r="B40" i="3"/>
  <c r="B49" i="3" s="1"/>
  <c r="C40" i="3"/>
  <c r="C49" i="3" s="1"/>
  <c r="D40" i="3"/>
  <c r="D49" i="3" s="1"/>
  <c r="E40" i="3"/>
  <c r="E49" i="3" s="1"/>
  <c r="F40" i="3"/>
  <c r="F49" i="3" s="1"/>
  <c r="G40" i="3"/>
  <c r="G49" i="3" s="1"/>
  <c r="H40" i="3"/>
  <c r="H49" i="3" s="1"/>
  <c r="I40" i="3"/>
  <c r="I49" i="3" s="1"/>
  <c r="J40" i="3"/>
  <c r="J49" i="3" s="1"/>
  <c r="K40" i="3"/>
  <c r="K49" i="3" s="1"/>
  <c r="L40" i="3"/>
  <c r="L49" i="3" s="1"/>
  <c r="M40" i="3"/>
  <c r="M49" i="3" s="1"/>
  <c r="N40" i="3"/>
  <c r="N49" i="3" s="1"/>
  <c r="O40" i="3"/>
  <c r="O49" i="3" s="1"/>
  <c r="P40" i="3"/>
  <c r="P49" i="3" s="1"/>
  <c r="Q40" i="3"/>
  <c r="Q49" i="3" s="1"/>
  <c r="R40" i="3"/>
  <c r="R49" i="3" s="1"/>
  <c r="S40" i="3"/>
  <c r="S49" i="3" s="1"/>
  <c r="T40" i="3"/>
  <c r="T49" i="3" s="1"/>
  <c r="U40" i="3"/>
  <c r="U49" i="3" s="1"/>
  <c r="V40" i="3"/>
  <c r="V49" i="3" s="1"/>
  <c r="W40" i="3"/>
  <c r="W49" i="3" s="1"/>
  <c r="X40" i="3"/>
  <c r="X49" i="3" s="1"/>
  <c r="Y40" i="3"/>
  <c r="Y49" i="3" s="1"/>
  <c r="Z40" i="3"/>
  <c r="Z49" i="3" s="1"/>
  <c r="AA40" i="3"/>
  <c r="AA49" i="3" s="1"/>
  <c r="AB40" i="3"/>
  <c r="AB49" i="3" s="1"/>
  <c r="AC40" i="3"/>
  <c r="AC49" i="3" s="1"/>
  <c r="AD40" i="3"/>
  <c r="AD49" i="3" s="1"/>
  <c r="AE40" i="3"/>
  <c r="AE49" i="3" s="1"/>
  <c r="AF40" i="3"/>
  <c r="AF49" i="3" s="1"/>
  <c r="AG40" i="3"/>
  <c r="AG49" i="3" s="1"/>
  <c r="AH40" i="3"/>
  <c r="AH49" i="3" s="1"/>
  <c r="AI40" i="3"/>
  <c r="AI49" i="3" s="1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C62" i="2"/>
  <c r="B73" i="2" s="1"/>
  <c r="E62" i="2"/>
  <c r="C73" i="2" s="1"/>
  <c r="F62" i="2"/>
  <c r="C63" i="2"/>
  <c r="B74" i="2" s="1"/>
  <c r="E63" i="2"/>
  <c r="C74" i="2" s="1"/>
  <c r="F63" i="2"/>
  <c r="C64" i="2"/>
  <c r="B75" i="2" s="1"/>
  <c r="E64" i="2"/>
  <c r="C75" i="2" s="1"/>
  <c r="F64" i="2"/>
  <c r="C65" i="2"/>
  <c r="B76" i="2" s="1"/>
  <c r="E65" i="2"/>
  <c r="C76" i="2" s="1"/>
  <c r="F65" i="2"/>
  <c r="C66" i="2"/>
  <c r="B77" i="2" s="1"/>
  <c r="E66" i="2"/>
  <c r="C77" i="2" s="1"/>
  <c r="F66" i="2"/>
  <c r="C67" i="2"/>
  <c r="B78" i="2" s="1"/>
  <c r="E67" i="2"/>
  <c r="C78" i="2" s="1"/>
  <c r="F67" i="2"/>
  <c r="B68" i="2"/>
  <c r="C68" i="2" s="1"/>
  <c r="B79" i="2" s="1"/>
  <c r="D68" i="2"/>
  <c r="E68" i="2" s="1"/>
  <c r="C79" i="2" s="1"/>
  <c r="C69" i="2"/>
  <c r="B80" i="2" s="1"/>
  <c r="E69" i="2"/>
  <c r="C80" i="2" s="1"/>
  <c r="F69" i="2"/>
  <c r="Q120" i="2"/>
  <c r="Q121" i="2"/>
  <c r="G53" i="3" l="1"/>
  <c r="L53" i="3"/>
  <c r="AB53" i="3"/>
  <c r="E53" i="3"/>
  <c r="M53" i="3"/>
  <c r="U53" i="3"/>
  <c r="T53" i="3"/>
  <c r="AE53" i="3"/>
  <c r="D53" i="3"/>
  <c r="AG53" i="3"/>
  <c r="Y53" i="3"/>
  <c r="Q53" i="3"/>
  <c r="I53" i="3"/>
  <c r="AC53" i="3"/>
  <c r="AJ52" i="3"/>
  <c r="O53" i="3"/>
  <c r="W53" i="3"/>
  <c r="C53" i="3"/>
  <c r="AH53" i="3"/>
  <c r="AI53" i="3"/>
  <c r="Z53" i="3"/>
  <c r="AA53" i="3"/>
  <c r="R53" i="3"/>
  <c r="S53" i="3"/>
  <c r="J53" i="3"/>
  <c r="K53" i="3"/>
  <c r="AF53" i="3"/>
  <c r="X53" i="3"/>
  <c r="P53" i="3"/>
  <c r="H53" i="3"/>
  <c r="AD53" i="3"/>
  <c r="V53" i="3"/>
  <c r="N53" i="3"/>
  <c r="F53" i="3"/>
  <c r="F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>Valutazione: Prezzi correnti:l'aggregato di interesse è espresso in valore e riflette il livello dei prezzi del periodo corrente.</t>
        </r>
      </text>
    </comment>
    <comment ref="A10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>Aggregato: Lato della produzione:E' voce da considerarsi titolo di raggruppamento.</t>
        </r>
      </text>
    </comment>
    <comment ref="B10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C10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D10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E10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F10" authorId="0" shapeId="0" xr:uid="{00000000-0006-0000-0000-000007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G10" authorId="0" shapeId="0" xr:uid="{00000000-0006-0000-0000-000008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H10" authorId="0" shapeId="0" xr:uid="{00000000-0006-0000-0000-000009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I10" authorId="0" shapeId="0" xr:uid="{00000000-0006-0000-0000-00000A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J10" authorId="0" shapeId="0" xr:uid="{00000000-0006-0000-0000-00000B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K10" authorId="0" shapeId="0" xr:uid="{00000000-0006-0000-0000-00000C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A11" authorId="0" shapeId="0" xr:uid="{00000000-0006-0000-0000-00000D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12" authorId="0" shapeId="0" xr:uid="{00000000-0006-0000-0000-00000E000000}">
      <text>
        <r>
          <rPr>
            <sz val="11"/>
            <color indexed="8"/>
            <rFont val="Aptos Narrow"/>
            <family val="2"/>
            <scheme val="minor"/>
          </rPr>
          <t>Aggregato: Produzione:Si intende produzione a prezzi base.
Unità di misura: Euro
Unità di moltiplicazione: Milioni</t>
        </r>
      </text>
    </comment>
    <comment ref="A13" authorId="0" shapeId="0" xr:uid="{00000000-0006-0000-0000-00000F000000}">
      <text>
        <r>
          <rPr>
            <sz val="11"/>
            <color indexed="8"/>
            <rFont val="Aptos Narrow"/>
            <family val="2"/>
            <scheme val="minor"/>
          </rPr>
          <t>Aggregato: Consumi intermedi:Si intende consumi intermedi ai prezzi d'acquisto.
Unità di misura: Euro
Unità di moltiplicazione: Milioni</t>
        </r>
      </text>
    </comment>
    <comment ref="A14" authorId="0" shapeId="0" xr:uid="{00000000-0006-0000-0000-000010000000}">
      <text>
        <r>
          <rPr>
            <sz val="11"/>
            <color indexed="8"/>
            <rFont val="Aptos Narrow"/>
            <family val="2"/>
            <scheme val="minor"/>
          </rPr>
          <t>Aggregato: Valore aggiunto:Si intende valore aggiunto a prezzi base
Unità di misura: Euro
Unità di moltiplicazione: Milioni</t>
        </r>
      </text>
    </comment>
    <comment ref="A15" authorId="0" shapeId="0" xr:uid="{00000000-0006-0000-0000-000011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16" authorId="0" shapeId="0" xr:uid="{00000000-0006-0000-0000-000012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17" authorId="0" shapeId="0" xr:uid="{00000000-0006-0000-0000-000013000000}">
      <text>
        <r>
          <rPr>
            <sz val="11"/>
            <color indexed="8"/>
            <rFont val="Aptos Narrow"/>
            <family val="2"/>
            <scheme val="minor"/>
          </rPr>
          <t>Aggregato: Lato della spesa:E' voce da considerarsi titolo di raggruppamento.</t>
        </r>
      </text>
    </comment>
    <comment ref="B17" authorId="0" shapeId="0" xr:uid="{00000000-0006-0000-0000-000014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C17" authorId="0" shapeId="0" xr:uid="{00000000-0006-0000-0000-000015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D17" authorId="0" shapeId="0" xr:uid="{00000000-0006-0000-0000-000016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E17" authorId="0" shapeId="0" xr:uid="{00000000-0006-0000-0000-000017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F17" authorId="0" shapeId="0" xr:uid="{00000000-0006-0000-0000-000018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G17" authorId="0" shapeId="0" xr:uid="{00000000-0006-0000-0000-000019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H17" authorId="0" shapeId="0" xr:uid="{00000000-0006-0000-0000-00001A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I17" authorId="0" shapeId="0" xr:uid="{00000000-0006-0000-0000-00001B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J17" authorId="0" shapeId="0" xr:uid="{00000000-0006-0000-0000-00001C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K17" authorId="0" shapeId="0" xr:uid="{00000000-0006-0000-0000-00001D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A18" authorId="0" shapeId="0" xr:uid="{00000000-0006-0000-0000-00001E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19" authorId="0" shapeId="0" xr:uid="{00000000-0006-0000-0000-00001F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0" authorId="0" shapeId="0" xr:uid="{00000000-0006-0000-0000-000020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1" authorId="0" shapeId="0" xr:uid="{00000000-0006-0000-0000-000021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2" authorId="0" shapeId="0" xr:uid="{00000000-0006-0000-0000-000022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3" authorId="0" shapeId="0" xr:uid="{00000000-0006-0000-0000-000023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4" authorId="0" shapeId="0" xr:uid="{00000000-0006-0000-0000-000024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5" authorId="0" shapeId="0" xr:uid="{00000000-0006-0000-0000-000025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6" authorId="0" shapeId="0" xr:uid="{00000000-0006-0000-0000-000026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7" authorId="0" shapeId="0" xr:uid="{00000000-0006-0000-0000-000027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8" authorId="0" shapeId="0" xr:uid="{00000000-0006-0000-0000-000028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29" authorId="0" shapeId="0" xr:uid="{00000000-0006-0000-0000-000029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30" authorId="0" shapeId="0" xr:uid="{00000000-0006-0000-0000-00002A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31" authorId="0" shapeId="0" xr:uid="{00000000-0006-0000-0000-00002B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32" authorId="0" shapeId="0" xr:uid="{00000000-0006-0000-0000-00002C000000}">
      <text>
        <r>
          <rPr>
            <sz val="11"/>
            <color indexed="8"/>
            <rFont val="Aptos Narrow"/>
            <family val="2"/>
            <scheme val="minor"/>
          </rPr>
          <t>Aggregato: Lato del reddito:E' voce da considerarsi titolo di raggruppamento.</t>
        </r>
      </text>
    </comment>
    <comment ref="B32" authorId="0" shapeId="0" xr:uid="{00000000-0006-0000-0000-00002D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C32" authorId="0" shapeId="0" xr:uid="{00000000-0006-0000-0000-00002E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D32" authorId="0" shapeId="0" xr:uid="{00000000-0006-0000-0000-00002F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E32" authorId="0" shapeId="0" xr:uid="{00000000-0006-0000-0000-000030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F32" authorId="0" shapeId="0" xr:uid="{00000000-0006-0000-0000-000031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G32" authorId="0" shapeId="0" xr:uid="{00000000-0006-0000-0000-000032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H32" authorId="0" shapeId="0" xr:uid="{00000000-0006-0000-0000-000033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I32" authorId="0" shapeId="0" xr:uid="{00000000-0006-0000-0000-000034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J32" authorId="0" shapeId="0" xr:uid="{00000000-0006-0000-0000-000035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K32" authorId="0" shapeId="0" xr:uid="{00000000-0006-0000-0000-000036000000}">
      <text>
        <r>
          <rPr>
            <sz val="11"/>
            <color indexed="8"/>
            <rFont val="Aptos Narrow"/>
            <family val="2"/>
            <scheme val="minor"/>
          </rPr>
          <t>Stato dell'osservazione: È voce da considerarsi come titolo di raggruppamento</t>
        </r>
      </text>
    </comment>
    <comment ref="A33" authorId="0" shapeId="0" xr:uid="{00000000-0006-0000-0000-000037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34" authorId="0" shapeId="0" xr:uid="{00000000-0006-0000-0000-000038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35" authorId="0" shapeId="0" xr:uid="{00000000-0006-0000-0000-000039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36" authorId="0" shapeId="0" xr:uid="{00000000-0006-0000-0000-00003A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  <comment ref="A37" authorId="0" shapeId="0" xr:uid="{00000000-0006-0000-0000-00003B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200-000001000000}">
      <text>
        <r>
          <rPr>
            <sz val="11"/>
            <color indexed="8"/>
            <rFont val="Aptos Narrow"/>
            <family val="2"/>
            <scheme val="minor"/>
          </rPr>
          <t>Unità di misura: Euro
Unità di moltiplicazione: Milioni</t>
        </r>
      </text>
    </comment>
  </commentList>
</comments>
</file>

<file path=xl/sharedStrings.xml><?xml version="1.0" encoding="utf-8"?>
<sst xmlns="http://schemas.openxmlformats.org/spreadsheetml/2006/main" count="615" uniqueCount="305">
  <si>
    <t>Data extracted on 04/06/2025 15:28:41 from [ESTAT]</t>
  </si>
  <si>
    <t xml:space="preserve">Dataset: </t>
  </si>
  <si>
    <t>Domestic net greenhouse gas emissions [sdg_13_10__custom_16974382]</t>
  </si>
  <si>
    <t xml:space="preserve">Last updated: </t>
  </si>
  <si>
    <t>13/05/2025 23:00</t>
  </si>
  <si>
    <t>FREQ</t>
  </si>
  <si>
    <t>A</t>
  </si>
  <si>
    <t>SRC_CRF</t>
  </si>
  <si>
    <t>TOTXMEMO</t>
  </si>
  <si>
    <t>UNIT</t>
  </si>
  <si>
    <t>T_HAB</t>
  </si>
  <si>
    <t>TIME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</si>
  <si>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</si>
  <si>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</si>
  <si>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</si>
  <si>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</si>
  <si>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</si>
  <si>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</si>
  <si>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</si>
  <si>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</si>
  <si>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</si>
  <si>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</si>
  <si>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</si>
  <si>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</si>
  <si>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</si>
  <si>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</si>
  <si>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</si>
  <si>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</si>
  <si>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</si>
  <si>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</si>
  <si>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</si>
  <si>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</si>
  <si>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</si>
  <si>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</si>
  <si>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</si>
  <si>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</si>
  <si>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</si>
  <si>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</si>
  <si>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</si>
  <si>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</si>
  <si>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</si>
  <si>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</si>
  <si>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</si>
  <si>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</si>
  <si>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</si>
  <si>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</si>
  <si>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GEO (Codes)</t>
  </si>
  <si>
    <t/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</si>
  <si>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</si>
  <si>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</si>
  <si>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</si>
  <si>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</si>
  <si>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</si>
  <si>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</si>
  <si>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</si>
  <si>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</si>
  <si>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</si>
  <si>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</si>
  <si>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</si>
  <si>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</si>
  <si>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</si>
  <si>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</si>
  <si>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</si>
  <si>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</si>
  <si>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</si>
  <si>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</si>
  <si>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</si>
  <si>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</si>
  <si>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</si>
  <si>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</si>
  <si>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</si>
  <si>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</si>
  <si>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</si>
  <si>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</si>
  <si>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</si>
  <si>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IS</t>
  </si>
  <si>
    <t>NO</t>
  </si>
  <si>
    <t>AVG EU</t>
  </si>
  <si>
    <t>IT (Ton per cap)</t>
  </si>
  <si>
    <t>AVG EU (Ton per cap)</t>
  </si>
  <si>
    <t>IT (index 1990=100)</t>
  </si>
  <si>
    <t>AVG EU (index 1990=100)</t>
  </si>
  <si>
    <t>avg reduction</t>
  </si>
  <si>
    <t>Rate of reduction IT</t>
  </si>
  <si>
    <t>Rate of reduction EU</t>
  </si>
  <si>
    <t>Italian annual Emission reduction rate</t>
  </si>
  <si>
    <t>EU annual Emission reduction rate</t>
  </si>
  <si>
    <t xml:space="preserve"> TOTAL</t>
  </si>
  <si>
    <t xml:space="preserve">  OTHER SECTORS</t>
  </si>
  <si>
    <t xml:space="preserve"> PUBLIC ADMINISTRATION/DEFENCE</t>
  </si>
  <si>
    <t xml:space="preserve"> TRANSPORTATION</t>
  </si>
  <si>
    <t xml:space="preserve"> ENERGY</t>
  </si>
  <si>
    <t xml:space="preserve"> MANUFACTURING</t>
  </si>
  <si>
    <t xml:space="preserve"> MINING</t>
  </si>
  <si>
    <t xml:space="preserve"> AGRICULTURE</t>
  </si>
  <si>
    <t>IT TOTAL</t>
  </si>
  <si>
    <t>IT  OTHER SECTORS</t>
  </si>
  <si>
    <t>IT PUBLIC ADMINISTRATION/DEFENCE</t>
  </si>
  <si>
    <t>IT TRANSPORTATION</t>
  </si>
  <si>
    <t>IT ENERGY</t>
  </si>
  <si>
    <t>IT MANUFACTURING</t>
  </si>
  <si>
    <t>IT MINING</t>
  </si>
  <si>
    <t>IT AGRICULTURE</t>
  </si>
  <si>
    <t>Reduction 2023-2008</t>
  </si>
  <si>
    <t>%</t>
  </si>
  <si>
    <t>YEAR</t>
  </si>
  <si>
    <t>EU27 TOTAL</t>
  </si>
  <si>
    <t>EU27 OTHER SECTORS</t>
  </si>
  <si>
    <t>EU27 PUBLIC ADMINISTRATION/DEFENCE</t>
  </si>
  <si>
    <t>EU27 TRANSPORTATION</t>
  </si>
  <si>
    <t>EU27 ENERGY</t>
  </si>
  <si>
    <t>EU27 MANUFACTURING</t>
  </si>
  <si>
    <t>EU27 MINING</t>
  </si>
  <si>
    <t>EU27 AGRI</t>
  </si>
  <si>
    <t>Total</t>
  </si>
  <si>
    <t>Electrolysers</t>
  </si>
  <si>
    <t xml:space="preserve">Storage systems (batteries, pumping) </t>
  </si>
  <si>
    <t>Electricity system (networks)</t>
  </si>
  <si>
    <t>Electricity sector (generating installations)</t>
  </si>
  <si>
    <t>Transport (vehicles only)</t>
  </si>
  <si>
    <t>District heating (distribution only)</t>
  </si>
  <si>
    <t>Industry</t>
  </si>
  <si>
    <t>Tertiary</t>
  </si>
  <si>
    <t>Residential</t>
  </si>
  <si>
    <t>Delta</t>
  </si>
  <si>
    <t>Investments for the NECP</t>
  </si>
  <si>
    <t>Evolution with current policies</t>
  </si>
  <si>
    <t>per year</t>
  </si>
  <si>
    <t>Pil 2023 bil</t>
  </si>
  <si>
    <t>Pil 2023 mln</t>
  </si>
  <si>
    <t>%Pil</t>
  </si>
  <si>
    <t>Fossils</t>
  </si>
  <si>
    <t>Offshore wind</t>
  </si>
  <si>
    <t>Shore wind</t>
  </si>
  <si>
    <t>Concentrated solar power</t>
  </si>
  <si>
    <t>Photovoltaics</t>
  </si>
  <si>
    <t>Geothermal energy</t>
  </si>
  <si>
    <t>Hydropower</t>
  </si>
  <si>
    <t>Bioenergy</t>
  </si>
  <si>
    <t>%Pil per year (2024-2030)</t>
  </si>
  <si>
    <t xml:space="preserve">Investments in RES electricity generation technologies needed for the evolution of the energy system. Cumulative costs (2024-2030) [bil EUR] </t>
  </si>
  <si>
    <t>% GDP</t>
  </si>
  <si>
    <t>Investment gaps in RES and electricity generation</t>
  </si>
  <si>
    <t>Investment gaps technology process and infrastructure</t>
  </si>
  <si>
    <t>Total NECP per year</t>
  </si>
  <si>
    <t>Delta  (NECP 2024-2019)</t>
  </si>
  <si>
    <t>Delta per year on GDP</t>
  </si>
  <si>
    <t>Delta on GDP</t>
  </si>
  <si>
    <t xml:space="preserve">Investments in technologies, processes and infrastructure necessary for the evolution of the energy system. Cumulative costs (2024-2030) [bil EUR] </t>
  </si>
  <si>
    <t>Path needed to reach 2030 goal</t>
  </si>
  <si>
    <t>2014-2021 trend</t>
  </si>
  <si>
    <t>2007-2014 trend</t>
  </si>
  <si>
    <t>Actual</t>
  </si>
  <si>
    <t>B. Relative to GDP (emissions intensity of GDP)</t>
  </si>
  <si>
    <t>A. Volume</t>
  </si>
  <si>
    <t>Source: OECD calculations based on OECD Long-Term Model, OECD Emissions Database, OECD IPAC Climate Action Dashboard (Maes et al., 2022[1]) and IMF World Economic Outlook.</t>
  </si>
  <si>
    <t>Note: Path needed to reach 2030 is calculated assuming a given trajectory for real GDP over 2023-30 (Panel B).</t>
  </si>
  <si>
    <t>Economy-wide greenhouse gas emissions</t>
  </si>
  <si>
    <t xml:space="preserve">Figure 2.1. Emissions reduction has decelerated since the mid-2010s </t>
  </si>
  <si>
    <t>Total electricity production</t>
  </si>
  <si>
    <t>elettricità primaria (saldo estero)</t>
  </si>
  <si>
    <t>Fonti rinnovabili</t>
  </si>
  <si>
    <t>Geothermal</t>
  </si>
  <si>
    <t>Petrolio</t>
  </si>
  <si>
    <t>Biomass</t>
  </si>
  <si>
    <t>Gas</t>
  </si>
  <si>
    <t>Wind</t>
  </si>
  <si>
    <t>solidi</t>
  </si>
  <si>
    <t>Solar</t>
  </si>
  <si>
    <t>Fossili</t>
  </si>
  <si>
    <t>Hydro</t>
  </si>
  <si>
    <t>TWh</t>
  </si>
  <si>
    <t>*eventuali disallinamenti sui totali sono da attribuire ad arrotondamenti</t>
  </si>
  <si>
    <t>Produzione
(GWh)</t>
  </si>
  <si>
    <t>Numero impianti</t>
  </si>
  <si>
    <t>Power
(MW)</t>
  </si>
  <si>
    <t>Number of total Photovoltaic systems (Thousands of n)</t>
  </si>
  <si>
    <t>Anno di riferimento</t>
  </si>
  <si>
    <t>Serie storica 2008-2023</t>
  </si>
  <si>
    <t>Tavola 3 - Numero, potenza e produzione lorda degli impianti fotovoltaici in Italia al 31 Dicembre</t>
  </si>
  <si>
    <t>VENETO</t>
  </si>
  <si>
    <t>VALLE D'AOSTA</t>
  </si>
  <si>
    <t>UMBRIA A. A.</t>
  </si>
  <si>
    <t>TRENTINO A. A.</t>
  </si>
  <si>
    <t>TOSCANA</t>
  </si>
  <si>
    <t>SICILIA</t>
  </si>
  <si>
    <t>SARDEGNA</t>
  </si>
  <si>
    <t>PUGLIA</t>
  </si>
  <si>
    <t>PIEMONTE</t>
  </si>
  <si>
    <t>MOLISE</t>
  </si>
  <si>
    <t>MARCHE</t>
  </si>
  <si>
    <t>LOMBARDIA</t>
  </si>
  <si>
    <t>LIGURIA</t>
  </si>
  <si>
    <t>LAZIO</t>
  </si>
  <si>
    <t>FRIULI V. G</t>
  </si>
  <si>
    <t>EMILIA ROMAGNA</t>
  </si>
  <si>
    <t>CAMPANIA</t>
  </si>
  <si>
    <t>CALABRIA</t>
  </si>
  <si>
    <t>BASILICATA</t>
  </si>
  <si>
    <t>ABRUZZO</t>
  </si>
  <si>
    <t>COD_REG</t>
  </si>
  <si>
    <t>irradiazionemin</t>
  </si>
  <si>
    <t>irradiazionemax</t>
  </si>
  <si>
    <t>Average Solar Irradiance</t>
  </si>
  <si>
    <t>regione</t>
  </si>
  <si>
    <t>Italia</t>
  </si>
  <si>
    <t>Valle d'Aosta</t>
  </si>
  <si>
    <t>Molise</t>
  </si>
  <si>
    <t>Veneto</t>
  </si>
  <si>
    <t>Basilicata</t>
  </si>
  <si>
    <t>Liguria</t>
  </si>
  <si>
    <t>Umbria</t>
  </si>
  <si>
    <t>Trentino-Alto Adige</t>
  </si>
  <si>
    <t>Abruzzo</t>
  </si>
  <si>
    <t>Toscana</t>
  </si>
  <si>
    <t>Sicilia</t>
  </si>
  <si>
    <t>Calabria</t>
  </si>
  <si>
    <t>Sardegna</t>
  </si>
  <si>
    <t>Marche</t>
  </si>
  <si>
    <t>Puglia</t>
  </si>
  <si>
    <t>Piemonte</t>
  </si>
  <si>
    <t>Friuli Venezia Giulia</t>
  </si>
  <si>
    <t>Campania</t>
  </si>
  <si>
    <t>Lombardia</t>
  </si>
  <si>
    <t>Lazio</t>
  </si>
  <si>
    <t>Emilia-Romagna</t>
  </si>
  <si>
    <t>Number of Installed Photovoltaic Systems</t>
  </si>
  <si>
    <t xml:space="preserve">Contributi (-)  </t>
  </si>
  <si>
    <t xml:space="preserve">Imposte sulla produzione e sulle importazioni  </t>
  </si>
  <si>
    <t xml:space="preserve">Risultato lordo di gestione e reddito misto lordo  </t>
  </si>
  <si>
    <t xml:space="preserve">Redditi interni da lavoro dipendente  </t>
  </si>
  <si>
    <t xml:space="preserve">Prodotto interno lordo ai prezzi di mercato  </t>
  </si>
  <si>
    <t>..</t>
  </si>
  <si>
    <t xml:space="preserve">LATO DEL REDDITO  </t>
  </si>
  <si>
    <t xml:space="preserve">Esportazioni di beni e servizi fob  </t>
  </si>
  <si>
    <t xml:space="preserve">Importazioni di beni e servizi fob  </t>
  </si>
  <si>
    <t xml:space="preserve">Oggetti di valore  </t>
  </si>
  <si>
    <t xml:space="preserve">Variazione delle scorte  </t>
  </si>
  <si>
    <t xml:space="preserve">Investimenti fissi lordi  </t>
  </si>
  <si>
    <t xml:space="preserve">Investimenti lordi  </t>
  </si>
  <si>
    <t xml:space="preserve">Spesa per consumi individuali effettivi  </t>
  </si>
  <si>
    <t xml:space="preserve">Spesa per consumi collettivi delle amministrazioni pubbliche  </t>
  </si>
  <si>
    <t xml:space="preserve">Spesa per consumi individuali delle amministrazioni pubbliche  </t>
  </si>
  <si>
    <t xml:space="preserve">Spesa per consumi finali delle amministrazioni pubbliche  </t>
  </si>
  <si>
    <t xml:space="preserve">Spesa per consumi finali delle istituzioni sociali private senza scopo di lucro al servizio delle famiglie  </t>
  </si>
  <si>
    <t xml:space="preserve">Spesa per consumi finali sul territorio economico e all'estero delle famiglie residenti  </t>
  </si>
  <si>
    <t xml:space="preserve">Spesa per consumi finali nazionali  </t>
  </si>
  <si>
    <t xml:space="preserve">LATO DELLA SPESA  </t>
  </si>
  <si>
    <t xml:space="preserve">Contributi ai prodotti  </t>
  </si>
  <si>
    <t xml:space="preserve">Imposte sui prodotti  </t>
  </si>
  <si>
    <t xml:space="preserve">Valore aggiunto  </t>
  </si>
  <si>
    <t xml:space="preserve">Consumi intermedi  </t>
  </si>
  <si>
    <t xml:space="preserve">Produzione  </t>
  </si>
  <si>
    <t xml:space="preserve">LATO DELLA PRODUZIONE  </t>
  </si>
  <si>
    <t xml:space="preserve">  </t>
  </si>
  <si>
    <t xml:space="preserve">Aggregato  </t>
  </si>
  <si>
    <t xml:space="preserve">2024  </t>
  </si>
  <si>
    <t xml:space="preserve">2023  </t>
  </si>
  <si>
    <t xml:space="preserve">2022  </t>
  </si>
  <si>
    <t xml:space="preserve">2021  </t>
  </si>
  <si>
    <t xml:space="preserve">2020  </t>
  </si>
  <si>
    <t xml:space="preserve">2019  </t>
  </si>
  <si>
    <t xml:space="preserve">2018  </t>
  </si>
  <si>
    <t xml:space="preserve">2017  </t>
  </si>
  <si>
    <t xml:space="preserve">2016  </t>
  </si>
  <si>
    <t xml:space="preserve">2015  </t>
  </si>
  <si>
    <t xml:space="preserve">Tempo  </t>
  </si>
  <si>
    <t xml:space="preserve">Edizione: Mar-2025  </t>
  </si>
  <si>
    <t xml:space="preserve">Correzione: Dati grezzi  </t>
  </si>
  <si>
    <t xml:space="preserve">Valutazione: Prezzi correnti  </t>
  </si>
  <si>
    <t xml:space="preserve">Territorio: Italia  </t>
  </si>
  <si>
    <t xml:space="preserve">Frequenza: Annuale  </t>
  </si>
  <si>
    <t xml:space="preserve">Prodotto interno lordo e principali componenti  </t>
  </si>
  <si>
    <t xml:space="preserve">Trasferimenti in conto capitale pagati agli altri settori istituzionali  </t>
  </si>
  <si>
    <t xml:space="preserve">Trasferimenti in conto capitale  </t>
  </si>
  <si>
    <t xml:space="preserve">Acquisizioni meno cessioni di attività non finanziarie non prodotte  </t>
  </si>
  <si>
    <t xml:space="preserve">Totale uscite in conto capitale  </t>
  </si>
  <si>
    <t xml:space="preserve">Interessi  pagati agli altri settori istituzionali  </t>
  </si>
  <si>
    <t xml:space="preserve">Interessi  </t>
  </si>
  <si>
    <t xml:space="preserve">Altre uscite correnti  </t>
  </si>
  <si>
    <t xml:space="preserve">Altri trasferimenti correnti pagati agli altri settori istituzionali  </t>
  </si>
  <si>
    <t xml:space="preserve">Altri trasferimenti correnti  </t>
  </si>
  <si>
    <t xml:space="preserve">Prestazioni sociali diverse dai trasferimenti sociali in natura  </t>
  </si>
  <si>
    <t xml:space="preserve">Contributi  </t>
  </si>
  <si>
    <t xml:space="preserve">Altre imposte sulla produzione  </t>
  </si>
  <si>
    <t xml:space="preserve">Acquisto di beni e servizi non market prodotti da produttori market  </t>
  </si>
  <si>
    <t xml:space="preserve">Redditi da lavoro dipendente  </t>
  </si>
  <si>
    <t xml:space="preserve">Totale uscite correnti  </t>
  </si>
  <si>
    <t xml:space="preserve">Totale uscite della PA  </t>
  </si>
  <si>
    <t xml:space="preserve">2014  </t>
  </si>
  <si>
    <t xml:space="preserve">Edizione: Dic-2024  </t>
  </si>
  <si>
    <t xml:space="preserve">Funzione di spesa: Spesa totale della pubblica amministrazione  </t>
  </si>
  <si>
    <t xml:space="preserve">Settore istituzionale: Amministrazioni pubbliche  </t>
  </si>
  <si>
    <t xml:space="preserve">Voci di uscita per funzione (COFOG 2 e 3 cifre)  </t>
  </si>
  <si>
    <t>Public investment as a percentage of GDP</t>
  </si>
  <si>
    <t>Capital expenditure as a percentage of GDP</t>
  </si>
  <si>
    <t>2027</t>
  </si>
  <si>
    <t>2026</t>
  </si>
  <si>
    <t>2025</t>
  </si>
  <si>
    <t>Years</t>
  </si>
  <si>
    <t xml:space="preserve">Gross investments  </t>
  </si>
  <si>
    <t xml:space="preserve">Total capital expenditure  </t>
  </si>
  <si>
    <t xml:space="preserve">Gross domestic product at market prices  </t>
  </si>
  <si>
    <t>ISTAT years 2015-2023 and PSB  years 2024-2029</t>
  </si>
  <si>
    <t>Capital expenditure and public investments as a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</si>
</sst>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##########"/>
    <numFmt numFmtId="165" formatCode="#,##0.0"/>
    <numFmt numFmtId="166" formatCode="#,##0.##"/>
    <numFmt numFmtId="167" formatCode="0.0"/>
    <numFmt numFmtId="168" formatCode="0.000"/>
    <numFmt numFmtId="169" formatCode="#,##0.00_ ;\-#,##0.00\ "/>
    <numFmt numFmtId="170" formatCode="_-* #,##0_-;\-* #,##0_-;_-* &quot;-&quot;??_-;_-@_-"/>
    <numFmt numFmtId="171" formatCode="_-* #,##0.0_-;\-* #,##0.0_-;_-* &quot;-&quot;??_-;_-@_-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</font>
    <font>
      <b/>
      <sz val="9"/>
      <name val="Arial"/>
    </font>
    <font>
      <b/>
      <sz val="9"/>
      <color indexed="9"/>
      <name val="Arial"/>
    </font>
    <font>
      <b/>
      <sz val="9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rgb="FF383838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4E81BD"/>
      <name val="Arial Narrow"/>
      <family val="2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6" tint="-0.499984740745262"/>
      <name val="Aptos Narrow"/>
      <family val="2"/>
      <scheme val="minor"/>
    </font>
    <font>
      <b/>
      <sz val="12"/>
      <color theme="8" tint="-0.499984740745262"/>
      <name val="Aptos Narrow"/>
      <family val="2"/>
      <scheme val="minor"/>
    </font>
    <font>
      <sz val="11"/>
      <name val="Calibri"/>
    </font>
    <font>
      <sz val="11"/>
      <name val="Calibri"/>
      <family val="2"/>
    </font>
    <font>
      <sz val="9"/>
      <color theme="1"/>
      <name val="Frutiger LT 45 Light"/>
      <family val="2"/>
    </font>
    <font>
      <b/>
      <sz val="11"/>
      <name val="Aptos Narrow"/>
      <family val="2"/>
      <scheme val="minor"/>
    </font>
    <font>
      <sz val="10"/>
      <name val="Frutiger LT 45 Light"/>
      <family val="2"/>
    </font>
    <font>
      <b/>
      <sz val="10"/>
      <name val="Frutiger LT 45 Light"/>
      <family val="2"/>
    </font>
    <font>
      <i/>
      <sz val="11"/>
      <name val="Calibri"/>
    </font>
    <font>
      <b/>
      <sz val="11"/>
      <name val="Calibri"/>
    </font>
    <font>
      <b/>
      <sz val="20"/>
      <color rgb="FF595959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rgb="FFDBE5F1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66FF"/>
      </right>
      <top/>
      <bottom/>
      <diagonal/>
    </border>
    <border>
      <left style="thin">
        <color rgb="FF0066FF"/>
      </left>
      <right style="thin">
        <color rgb="FF0070C0"/>
      </right>
      <top/>
      <bottom/>
      <diagonal/>
    </border>
    <border>
      <left/>
      <right style="thin">
        <color rgb="FF0066FF"/>
      </right>
      <top/>
      <bottom style="thin">
        <color rgb="FF0070C0"/>
      </bottom>
      <diagonal/>
    </border>
    <border>
      <left style="thin">
        <color rgb="FF0066FF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/>
    <xf numFmtId="0" fontId="11" fillId="0" borderId="0"/>
    <xf numFmtId="0" fontId="1" fillId="0" borderId="0"/>
    <xf numFmtId="43" fontId="19" fillId="0" borderId="0" applyFont="0" applyFill="0" applyBorder="0" applyAlignment="0" applyProtection="0"/>
    <xf numFmtId="0" fontId="19" fillId="0" borderId="0"/>
    <xf numFmtId="0" fontId="25" fillId="0" borderId="0"/>
  </cellStyleXfs>
  <cellXfs count="106">
    <xf numFmtId="0" fontId="0" fillId="0" borderId="0" xfId="0"/>
    <xf numFmtId="2" fontId="0" fillId="0" borderId="0" xfId="0" applyNumberFormat="1"/>
    <xf numFmtId="0" fontId="8" fillId="0" borderId="0" xfId="1"/>
    <xf numFmtId="3" fontId="8" fillId="0" borderId="0" xfId="1" applyNumberFormat="1"/>
    <xf numFmtId="3" fontId="4" fillId="6" borderId="0" xfId="1" applyNumberFormat="1" applyFont="1" applyFill="1" applyAlignment="1">
      <alignment horizontal="right" vertical="center" shrinkToFit="1"/>
    </xf>
    <xf numFmtId="0" fontId="7" fillId="5" borderId="0" xfId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2" fontId="8" fillId="0" borderId="0" xfId="1" applyNumberFormat="1"/>
    <xf numFmtId="167" fontId="8" fillId="0" borderId="0" xfId="1" applyNumberFormat="1"/>
    <xf numFmtId="0" fontId="9" fillId="0" borderId="0" xfId="1" applyFont="1"/>
    <xf numFmtId="1" fontId="8" fillId="0" borderId="0" xfId="1" applyNumberFormat="1"/>
    <xf numFmtId="3" fontId="4" fillId="0" borderId="0" xfId="1" applyNumberFormat="1" applyFont="1" applyAlignment="1">
      <alignment horizontal="right" vertical="center" shrinkToFit="1"/>
    </xf>
    <xf numFmtId="0" fontId="6" fillId="2" borderId="1" xfId="1" applyFont="1" applyFill="1" applyBorder="1" applyAlignment="1">
      <alignment horizontal="right" vertical="center"/>
    </xf>
    <xf numFmtId="0" fontId="7" fillId="5" borderId="2" xfId="1" applyFont="1" applyFill="1" applyBorder="1" applyAlignment="1">
      <alignment horizontal="left" vertical="center"/>
    </xf>
    <xf numFmtId="1" fontId="4" fillId="0" borderId="0" xfId="1" applyNumberFormat="1" applyFont="1" applyAlignment="1">
      <alignment horizontal="right" vertical="center" shrinkToFit="1"/>
    </xf>
    <xf numFmtId="1" fontId="4" fillId="6" borderId="0" xfId="1" applyNumberFormat="1" applyFont="1" applyFill="1" applyAlignment="1">
      <alignment horizontal="right" vertical="center" shrinkToFit="1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166" fontId="4" fillId="0" borderId="0" xfId="1" applyNumberFormat="1" applyFont="1" applyAlignment="1">
      <alignment horizontal="right" vertical="center" shrinkToFit="1"/>
    </xf>
    <xf numFmtId="164" fontId="4" fillId="0" borderId="0" xfId="1" applyNumberFormat="1" applyFont="1" applyAlignment="1">
      <alignment horizontal="right" vertical="center" shrinkToFit="1"/>
    </xf>
    <xf numFmtId="165" fontId="4" fillId="0" borderId="0" xfId="1" applyNumberFormat="1" applyFont="1" applyAlignment="1">
      <alignment horizontal="right" vertical="center" shrinkToFit="1"/>
    </xf>
    <xf numFmtId="164" fontId="4" fillId="6" borderId="0" xfId="1" applyNumberFormat="1" applyFont="1" applyFill="1" applyAlignment="1">
      <alignment horizontal="right" vertical="center" shrinkToFit="1"/>
    </xf>
    <xf numFmtId="165" fontId="4" fillId="6" borderId="0" xfId="1" applyNumberFormat="1" applyFont="1" applyFill="1" applyAlignment="1">
      <alignment horizontal="right" vertical="center" shrinkToFit="1"/>
    </xf>
    <xf numFmtId="0" fontId="8" fillId="4" borderId="0" xfId="1" applyFill="1"/>
    <xf numFmtId="0" fontId="5" fillId="3" borderId="1" xfId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/>
    <xf numFmtId="3" fontId="10" fillId="0" borderId="0" xfId="0" applyNumberFormat="1" applyFont="1"/>
    <xf numFmtId="0" fontId="3" fillId="0" borderId="0" xfId="0" applyFont="1" applyAlignment="1">
      <alignment horizontal="left"/>
    </xf>
    <xf numFmtId="2" fontId="3" fillId="0" borderId="0" xfId="0" applyNumberFormat="1" applyFont="1"/>
    <xf numFmtId="168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2"/>
    <xf numFmtId="169" fontId="12" fillId="0" borderId="3" xfId="2" applyNumberFormat="1" applyFont="1" applyBorder="1" applyAlignment="1">
      <alignment horizontal="left" vertical="center"/>
    </xf>
    <xf numFmtId="169" fontId="12" fillId="0" borderId="4" xfId="2" applyNumberFormat="1" applyFont="1" applyBorder="1" applyAlignment="1">
      <alignment horizontal="left" vertical="center"/>
    </xf>
    <xf numFmtId="0" fontId="12" fillId="0" borderId="5" xfId="2" applyFont="1" applyBorder="1" applyAlignment="1">
      <alignment horizontal="left" vertical="center"/>
    </xf>
    <xf numFmtId="169" fontId="12" fillId="7" borderId="6" xfId="2" applyNumberFormat="1" applyFont="1" applyFill="1" applyBorder="1" applyAlignment="1">
      <alignment horizontal="left" vertical="center"/>
    </xf>
    <xf numFmtId="169" fontId="12" fillId="7" borderId="7" xfId="2" applyNumberFormat="1" applyFont="1" applyFill="1" applyBorder="1" applyAlignment="1">
      <alignment horizontal="left" vertical="center"/>
    </xf>
    <xf numFmtId="0" fontId="12" fillId="7" borderId="8" xfId="2" applyFont="1" applyFill="1" applyBorder="1" applyAlignment="1">
      <alignment horizontal="left" vertical="center"/>
    </xf>
    <xf numFmtId="169" fontId="12" fillId="0" borderId="6" xfId="2" applyNumberFormat="1" applyFont="1" applyBorder="1" applyAlignment="1">
      <alignment horizontal="left" vertical="center"/>
    </xf>
    <xf numFmtId="169" fontId="12" fillId="0" borderId="7" xfId="2" applyNumberFormat="1" applyFont="1" applyBorder="1" applyAlignment="1">
      <alignment horizontal="left" vertical="center"/>
    </xf>
    <xf numFmtId="0" fontId="12" fillId="0" borderId="8" xfId="2" applyFont="1" applyBorder="1" applyAlignment="1">
      <alignment horizontal="left" vertical="center"/>
    </xf>
    <xf numFmtId="0" fontId="12" fillId="7" borderId="6" xfId="2" applyFont="1" applyFill="1" applyBorder="1" applyAlignment="1">
      <alignment horizontal="left" vertical="center"/>
    </xf>
    <xf numFmtId="0" fontId="12" fillId="7" borderId="7" xfId="2" applyFont="1" applyFill="1" applyBorder="1" applyAlignment="1">
      <alignment horizontal="left" vertical="center"/>
    </xf>
    <xf numFmtId="164" fontId="12" fillId="7" borderId="7" xfId="2" applyNumberFormat="1" applyFont="1" applyFill="1" applyBorder="1" applyAlignment="1">
      <alignment horizontal="left" vertical="center"/>
    </xf>
    <xf numFmtId="0" fontId="12" fillId="0" borderId="6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164" fontId="12" fillId="0" borderId="7" xfId="2" applyNumberFormat="1" applyFont="1" applyBorder="1" applyAlignment="1">
      <alignment horizontal="left" vertical="center"/>
    </xf>
    <xf numFmtId="0" fontId="12" fillId="7" borderId="9" xfId="2" applyFont="1" applyFill="1" applyBorder="1" applyAlignment="1">
      <alignment horizontal="left" vertical="center"/>
    </xf>
    <xf numFmtId="0" fontId="12" fillId="7" borderId="10" xfId="2" applyFont="1" applyFill="1" applyBorder="1" applyAlignment="1">
      <alignment horizontal="left" vertical="center"/>
    </xf>
    <xf numFmtId="164" fontId="12" fillId="7" borderId="10" xfId="2" applyNumberFormat="1" applyFont="1" applyFill="1" applyBorder="1" applyAlignment="1">
      <alignment horizontal="left" vertical="center"/>
    </xf>
    <xf numFmtId="0" fontId="12" fillId="7" borderId="11" xfId="2" applyFont="1" applyFill="1" applyBorder="1" applyAlignment="1">
      <alignment horizontal="left" vertical="center"/>
    </xf>
    <xf numFmtId="169" fontId="12" fillId="7" borderId="9" xfId="2" applyNumberFormat="1" applyFont="1" applyFill="1" applyBorder="1" applyAlignment="1">
      <alignment horizontal="left" vertical="center"/>
    </xf>
    <xf numFmtId="169" fontId="12" fillId="7" borderId="10" xfId="2" applyNumberFormat="1" applyFont="1" applyFill="1" applyBorder="1" applyAlignment="1">
      <alignment horizontal="left" vertical="center"/>
    </xf>
    <xf numFmtId="0" fontId="13" fillId="0" borderId="9" xfId="2" applyFont="1" applyBorder="1" applyAlignment="1">
      <alignment horizontal="centerContinuous" vertical="center" wrapText="1"/>
    </xf>
    <xf numFmtId="0" fontId="13" fillId="0" borderId="10" xfId="2" applyFont="1" applyBorder="1" applyAlignment="1">
      <alignment horizontal="centerContinuous" vertical="center" wrapText="1"/>
    </xf>
    <xf numFmtId="0" fontId="13" fillId="0" borderId="11" xfId="2" applyFont="1" applyBorder="1" applyAlignment="1">
      <alignment horizontal="centerContinuous" vertical="center" wrapText="1"/>
    </xf>
    <xf numFmtId="0" fontId="14" fillId="0" borderId="0" xfId="2" applyFont="1" applyAlignment="1">
      <alignment horizontal="centerContinuous" vertical="center" wrapText="1"/>
    </xf>
    <xf numFmtId="0" fontId="15" fillId="0" borderId="0" xfId="2" applyFont="1"/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9" fontId="0" fillId="0" borderId="0" xfId="0" applyNumberFormat="1"/>
    <xf numFmtId="170" fontId="0" fillId="0" borderId="0" xfId="0" applyNumberFormat="1"/>
    <xf numFmtId="0" fontId="18" fillId="0" borderId="0" xfId="3" applyFont="1"/>
    <xf numFmtId="171" fontId="0" fillId="0" borderId="0" xfId="0" applyNumberFormat="1"/>
    <xf numFmtId="170" fontId="20" fillId="0" borderId="0" xfId="4" applyNumberFormat="1" applyFont="1" applyFill="1" applyBorder="1" applyAlignment="1">
      <alignment horizontal="left" vertical="center"/>
    </xf>
    <xf numFmtId="0" fontId="21" fillId="0" borderId="0" xfId="5" applyFont="1" applyAlignment="1">
      <alignment horizontal="center" vertical="center"/>
    </xf>
    <xf numFmtId="170" fontId="20" fillId="0" borderId="12" xfId="4" applyNumberFormat="1" applyFont="1" applyFill="1" applyBorder="1" applyAlignment="1">
      <alignment horizontal="left" vertical="center"/>
    </xf>
    <xf numFmtId="170" fontId="20" fillId="0" borderId="13" xfId="4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1" fillId="0" borderId="14" xfId="5" applyFont="1" applyBorder="1" applyAlignment="1">
      <alignment horizontal="center" vertical="center" wrapText="1"/>
    </xf>
    <xf numFmtId="0" fontId="21" fillId="0" borderId="15" xfId="5" applyFont="1" applyBorder="1" applyAlignment="1">
      <alignment horizontal="center" vertical="center"/>
    </xf>
    <xf numFmtId="0" fontId="21" fillId="0" borderId="16" xfId="5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5" fillId="0" borderId="0" xfId="6"/>
    <xf numFmtId="1" fontId="25" fillId="0" borderId="0" xfId="6" applyNumberFormat="1"/>
    <xf numFmtId="0" fontId="26" fillId="0" borderId="0" xfId="6" applyFont="1"/>
    <xf numFmtId="170" fontId="27" fillId="0" borderId="0" xfId="4" applyNumberFormat="1" applyFont="1" applyFill="1" applyBorder="1"/>
    <xf numFmtId="170" fontId="20" fillId="0" borderId="0" xfId="4" applyNumberFormat="1" applyFont="1" applyFill="1" applyBorder="1"/>
    <xf numFmtId="0" fontId="20" fillId="0" borderId="0" xfId="3" applyFont="1"/>
    <xf numFmtId="0" fontId="28" fillId="0" borderId="0" xfId="0" applyFont="1"/>
    <xf numFmtId="170" fontId="29" fillId="0" borderId="0" xfId="4" applyNumberFormat="1" applyFont="1" applyFill="1" applyBorder="1"/>
    <xf numFmtId="0" fontId="21" fillId="0" borderId="0" xfId="3" applyFont="1" applyAlignment="1">
      <alignment horizontal="center" vertical="center" wrapText="1"/>
    </xf>
    <xf numFmtId="0" fontId="20" fillId="0" borderId="0" xfId="3" applyFont="1" applyAlignment="1">
      <alignment vertical="center" wrapText="1"/>
    </xf>
    <xf numFmtId="0" fontId="30" fillId="0" borderId="0" xfId="3" applyFont="1" applyAlignment="1">
      <alignment horizontal="center" wrapText="1"/>
    </xf>
    <xf numFmtId="0" fontId="21" fillId="0" borderId="0" xfId="3" applyFont="1" applyAlignment="1">
      <alignment horizontal="center" wrapText="1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3" fontId="0" fillId="0" borderId="17" xfId="0" applyNumberFormat="1" applyBorder="1" applyAlignment="1">
      <alignment horizontal="right"/>
    </xf>
    <xf numFmtId="0" fontId="0" fillId="8" borderId="17" xfId="0" applyFill="1" applyBorder="1" applyAlignment="1">
      <alignment horizontal="left" vertical="top" wrapText="1"/>
    </xf>
    <xf numFmtId="0" fontId="0" fillId="0" borderId="17" xfId="0" applyBorder="1" applyAlignment="1">
      <alignment horizontal="right"/>
    </xf>
    <xf numFmtId="3" fontId="0" fillId="9" borderId="17" xfId="0" applyNumberFormat="1" applyFill="1" applyBorder="1" applyAlignment="1">
      <alignment horizontal="right"/>
    </xf>
    <xf numFmtId="0" fontId="0" fillId="10" borderId="0" xfId="0" applyFill="1"/>
    <xf numFmtId="0" fontId="31" fillId="8" borderId="17" xfId="0" applyFont="1" applyFill="1" applyBorder="1" applyAlignment="1">
      <alignment horizontal="left" vertical="top" wrapText="1"/>
    </xf>
    <xf numFmtId="0" fontId="0" fillId="11" borderId="17" xfId="0" applyFill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3" fontId="0" fillId="10" borderId="17" xfId="0" applyNumberFormat="1" applyFill="1" applyBorder="1" applyAlignment="1">
      <alignment horizontal="right"/>
    </xf>
    <xf numFmtId="0" fontId="0" fillId="8" borderId="0" xfId="0" applyFill="1" applyAlignment="1">
      <alignment horizontal="left" vertical="top" wrapText="1"/>
    </xf>
    <xf numFmtId="3" fontId="2" fillId="0" borderId="0" xfId="0" applyNumberFormat="1" applyFont="1"/>
    <xf numFmtId="0" fontId="33" fillId="0" borderId="0" xfId="0" applyFont="1" applyAlignment="1">
      <alignment horizontal="center" vertical="center" readingOrder="1"/>
    </xf>
  </cellXfs>
  <cellStyles count="7">
    <cellStyle name="Migliaia 2" xfId="4" xr:uid="{00000000-0005-0000-0000-000000000000}"/>
    <cellStyle name="Normal" xfId="0" builtinId="0"/>
    <cellStyle name="Normale 2" xfId="1" xr:uid="{00000000-0005-0000-0000-000002000000}"/>
    <cellStyle name="Normale 2 2" xfId="5" xr:uid="{00000000-0005-0000-0000-000003000000}"/>
    <cellStyle name="Normale 3" xfId="2" xr:uid="{00000000-0005-0000-0000-000004000000}"/>
    <cellStyle name="Normale 4" xfId="3" xr:uid="{00000000-0005-0000-0000-000005000000}"/>
    <cellStyle name="Normale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'fig-4-1'!$A$8</c:f>
              <c:strCache>
                <c:ptCount val="1"/>
                <c:pt idx="0">
                  <c:v>Capital expenditure as a percentage of GDP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'fig-4-1'!$B$7:$N$7</c:f>
              <c:strCache>
                <c:ptCount val="13"/>
                <c:pt idx="0">
                  <c:v>2015  </c:v>
                </c:pt>
                <c:pt idx="1">
                  <c:v>2016  </c:v>
                </c:pt>
                <c:pt idx="2">
                  <c:v>2017  </c:v>
                </c:pt>
                <c:pt idx="3">
                  <c:v>2018  </c:v>
                </c:pt>
                <c:pt idx="4">
                  <c:v>2019  </c:v>
                </c:pt>
                <c:pt idx="5">
                  <c:v>2020  </c:v>
                </c:pt>
                <c:pt idx="6">
                  <c:v>2021  </c:v>
                </c:pt>
                <c:pt idx="7">
                  <c:v>2022  </c:v>
                </c:pt>
                <c:pt idx="8">
                  <c:v>2023  </c:v>
                </c:pt>
                <c:pt idx="9">
                  <c:v>2024  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strCache>
            </c:strRef>
          </c:cat>
          <c:val>
            <c:numRef>
              <c:f>'fig-4-1'!$B$8:$N$8</c:f>
              <c:numCache>
                <c:formatCode>0.00</c:formatCode>
                <c:ptCount val="13"/>
                <c:pt idx="0">
                  <c:v>4.0397944372127395</c:v>
                </c:pt>
                <c:pt idx="1">
                  <c:v>3.3250611127654754</c:v>
                </c:pt>
                <c:pt idx="2">
                  <c:v>3.992959203384979</c:v>
                </c:pt>
                <c:pt idx="3">
                  <c:v>3.4484920948558382</c:v>
                </c:pt>
                <c:pt idx="4">
                  <c:v>3.6892817116468288</c:v>
                </c:pt>
                <c:pt idx="5">
                  <c:v>5.4167743606494572</c:v>
                </c:pt>
                <c:pt idx="6">
                  <c:v>8.7452023194924102</c:v>
                </c:pt>
                <c:pt idx="7">
                  <c:v>9.7084810311591383</c:v>
                </c:pt>
                <c:pt idx="8">
                  <c:v>11.571308868026067</c:v>
                </c:pt>
                <c:pt idx="9">
                  <c:v>6.9476672476279822</c:v>
                </c:pt>
                <c:pt idx="10">
                  <c:v>7.2548318299463759</c:v>
                </c:pt>
                <c:pt idx="11">
                  <c:v>7.2657139574467928</c:v>
                </c:pt>
                <c:pt idx="12">
                  <c:v>6.3839008964047315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47B-8C98-5E8120FC1B49}"/>
            </c:ext>
          </c:extLst>
        </c:ser>
        <c:ser>
          <c:idx val="1"/>
          <c:order val="1"/>
          <c:tx>
            <c:strRef>
              <c:f>'fig-4-1'!$A$9</c:f>
              <c:strCache>
                <c:ptCount val="1"/>
                <c:pt idx="0">
                  <c:v>Public investment as a percentage of GDP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'fig-4-1'!$B$7:$N$7</c:f>
              <c:strCache>
                <c:ptCount val="13"/>
                <c:pt idx="0">
                  <c:v>2015  </c:v>
                </c:pt>
                <c:pt idx="1">
                  <c:v>2016  </c:v>
                </c:pt>
                <c:pt idx="2">
                  <c:v>2017  </c:v>
                </c:pt>
                <c:pt idx="3">
                  <c:v>2018  </c:v>
                </c:pt>
                <c:pt idx="4">
                  <c:v>2019  </c:v>
                </c:pt>
                <c:pt idx="5">
                  <c:v>2020  </c:v>
                </c:pt>
                <c:pt idx="6">
                  <c:v>2021  </c:v>
                </c:pt>
                <c:pt idx="7">
                  <c:v>2022  </c:v>
                </c:pt>
                <c:pt idx="8">
                  <c:v>2023  </c:v>
                </c:pt>
                <c:pt idx="9">
                  <c:v>2024  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strCache>
            </c:strRef>
          </c:cat>
          <c:val>
            <c:numRef>
              <c:f>'fig-4-1'!$B$9:$N$9</c:f>
              <c:numCache>
                <c:formatCode>0.00</c:formatCode>
                <c:ptCount val="13"/>
                <c:pt idx="0">
                  <c:v>2.4314039682008604</c:v>
                </c:pt>
                <c:pt idx="1">
                  <c:v>2.3349077547303136</c:v>
                </c:pt>
                <c:pt idx="2">
                  <c:v>2.2973914698669979</c:v>
                </c:pt>
                <c:pt idx="3">
                  <c:v>2.2902369219523595</c:v>
                </c:pt>
                <c:pt idx="4">
                  <c:v>2.5280204261741739</c:v>
                </c:pt>
                <c:pt idx="5">
                  <c:v>2.7739805565841471</c:v>
                </c:pt>
                <c:pt idx="6">
                  <c:v>3.1692843594307796</c:v>
                </c:pt>
                <c:pt idx="7">
                  <c:v>3.578957380358073</c:v>
                </c:pt>
                <c:pt idx="8">
                  <c:v>4.0392533369502885</c:v>
                </c:pt>
                <c:pt idx="9">
                  <c:v>4.507906286484813</c:v>
                </c:pt>
                <c:pt idx="10">
                  <c:v>4.7934869805565246</c:v>
                </c:pt>
                <c:pt idx="11">
                  <c:v>5.0482249596684907</c:v>
                </c:pt>
                <c:pt idx="12">
                  <c:v>4.8535491096886592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47B-8C98-5E8120FC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86432"/>
        <c:axId val="1934279232"/>
      </c:lineChart>
      <c:catAx>
        <c:axId val="193428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4279232"/>
        <c:crosses val="autoZero"/>
        <c:auto val="1"/>
        <c:lblAlgn val="ctr"/>
        <c:lblOffset val="100"/>
        <c:noMultiLvlLbl val="0"/>
      </c:catAx>
      <c:valAx>
        <c:axId val="193427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428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05-45E4-8C64-D7676835C4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05-45E4-8C64-D7676835C4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05-45E4-8C64-D7676835C4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05-45E4-8C64-D7676835C4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05-45E4-8C64-D7676835C4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'fig-4-5'!$B$3:$B$7</c:f>
              <c:strCache>
                <c:ptCount val="5"/>
                <c:pt idx="0">
                  <c:v>Hydro</c:v>
                </c:pt>
                <c:pt idx="1">
                  <c:v>Solar</c:v>
                </c:pt>
                <c:pt idx="2">
                  <c:v>Wind</c:v>
                </c:pt>
                <c:pt idx="3">
                  <c:v>Biomass</c:v>
                </c:pt>
                <c:pt idx="4">
                  <c:v>Geothermal</c:v>
                </c:pt>
              </c:strCache>
            </c:strRef>
          </c:cat>
          <c:val>
            <c:numRef>
              <c:f>'fig-4-5'!$C$3:$C$7</c:f>
              <c:numCache>
                <c:formatCode>0%</c:formatCode>
                <c:ptCount val="5"/>
                <c:pt idx="0">
                  <c:v>0.35</c:v>
                </c:pt>
                <c:pt idx="1">
                  <c:v>0.26</c:v>
                </c:pt>
                <c:pt idx="2">
                  <c:v>0.2</c:v>
                </c:pt>
                <c:pt idx="3">
                  <c:v>0.14000000000000001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05-45E4-8C64-D7676835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'fig-4-6'!$C$6</c:f>
              <c:strCache>
                <c:ptCount val="1"/>
                <c:pt idx="0">
                  <c:v>Number of total Photovoltaic systems (Thousands of 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'fig-4-6'!$B$7:$B$22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'fig-4-6'!$C$7:$C$22</c:f>
              <c:numCache>
                <c:formatCode>_-* #,##0_-;\-* #,##0_-;_-* "-"??_-;_-@_-</c:formatCode>
                <c:ptCount val="16"/>
                <c:pt idx="0">
                  <c:v>34.805</c:v>
                </c:pt>
                <c:pt idx="1">
                  <c:v>76.593000000000004</c:v>
                </c:pt>
                <c:pt idx="2">
                  <c:v>160.96299999999999</c:v>
                </c:pt>
                <c:pt idx="3">
                  <c:v>335.358</c:v>
                </c:pt>
                <c:pt idx="4">
                  <c:v>485.40600000000001</c:v>
                </c:pt>
                <c:pt idx="5">
                  <c:v>596.35500000000002</c:v>
                </c:pt>
                <c:pt idx="6">
                  <c:v>648.19600000000003</c:v>
                </c:pt>
                <c:pt idx="7">
                  <c:v>687.75900000000001</c:v>
                </c:pt>
                <c:pt idx="8">
                  <c:v>732.053</c:v>
                </c:pt>
                <c:pt idx="9">
                  <c:v>774.01400000000001</c:v>
                </c:pt>
                <c:pt idx="10">
                  <c:v>822.30100000000004</c:v>
                </c:pt>
                <c:pt idx="11">
                  <c:v>880.09</c:v>
                </c:pt>
                <c:pt idx="12">
                  <c:v>935.83799999999997</c:v>
                </c:pt>
                <c:pt idx="13">
                  <c:v>1016.083</c:v>
                </c:pt>
                <c:pt idx="14">
                  <c:v>1225.431</c:v>
                </c:pt>
                <c:pt idx="15">
                  <c:v>1597.4469999999999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7-48F2-804F-A30872879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900559"/>
        <c:axId val="1047901039"/>
      </c:barChart>
      <c:lineChart>
        <c:grouping val="standard"/>
        <c:varyColors val="0"/>
        <c:ser>
          <c:idx val="1"/>
          <c:order val="1"/>
          <c:tx>
            <c:strRef>
              <c:f>'fig-4-6'!$D$6</c:f>
              <c:strCache>
                <c:ptCount val="1"/>
                <c:pt idx="0">
                  <c:v>Power
(MW)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'fig-4-6'!$B$7:$B$22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'fig-4-6'!$D$7:$D$22</c:f>
              <c:numCache>
                <c:formatCode>_-* #,##0_-;\-* #,##0_-;_-* "-"??_-;_-@_-</c:formatCode>
                <c:ptCount val="16"/>
                <c:pt idx="0">
                  <c:v>483</c:v>
                </c:pt>
                <c:pt idx="1">
                  <c:v>1264</c:v>
                </c:pt>
                <c:pt idx="2">
                  <c:v>3592</c:v>
                </c:pt>
                <c:pt idx="3">
                  <c:v>13131</c:v>
                </c:pt>
                <c:pt idx="4">
                  <c:v>16785</c:v>
                </c:pt>
                <c:pt idx="5">
                  <c:v>18185</c:v>
                </c:pt>
                <c:pt idx="6">
                  <c:v>18594</c:v>
                </c:pt>
                <c:pt idx="7">
                  <c:v>18901</c:v>
                </c:pt>
                <c:pt idx="8">
                  <c:v>19283</c:v>
                </c:pt>
                <c:pt idx="9">
                  <c:v>19682</c:v>
                </c:pt>
                <c:pt idx="10">
                  <c:v>20108</c:v>
                </c:pt>
                <c:pt idx="11">
                  <c:v>20865</c:v>
                </c:pt>
                <c:pt idx="12">
                  <c:v>21650</c:v>
                </c:pt>
                <c:pt idx="13">
                  <c:v>22594</c:v>
                </c:pt>
                <c:pt idx="14">
                  <c:v>25064</c:v>
                </c:pt>
                <c:pt idx="15">
                  <c:v>30319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7-48F2-804F-A30872879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895759"/>
        <c:axId val="965573007"/>
      </c:lineChart>
      <c:catAx>
        <c:axId val="104790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47901039"/>
        <c:crosses val="autoZero"/>
        <c:auto val="1"/>
        <c:lblAlgn val="ctr"/>
        <c:lblOffset val="100"/>
        <c:noMultiLvlLbl val="0"/>
      </c:catAx>
      <c:valAx>
        <c:axId val="104790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47900559"/>
        <c:crosses val="autoZero"/>
        <c:crossBetween val="between"/>
      </c:valAx>
      <c:valAx>
        <c:axId val="965573007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47895759"/>
        <c:crosses val="max"/>
        <c:crossBetween val="between"/>
      </c:valAx>
      <c:catAx>
        <c:axId val="1047895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55730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'fig-4-7'!$O$2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'fig-4-7'!$N$3:$N$22</c:f>
              <c:strCache>
                <c:ptCount val="20"/>
                <c:pt idx="0">
                  <c:v>Lombardia</c:v>
                </c:pt>
                <c:pt idx="1">
                  <c:v>Veneto</c:v>
                </c:pt>
                <c:pt idx="2">
                  <c:v>Emilia-Romagna</c:v>
                </c:pt>
                <c:pt idx="3">
                  <c:v>Piemonte</c:v>
                </c:pt>
                <c:pt idx="4">
                  <c:v>Lazio</c:v>
                </c:pt>
                <c:pt idx="5">
                  <c:v>Sicilia</c:v>
                </c:pt>
                <c:pt idx="6">
                  <c:v>Puglia</c:v>
                </c:pt>
                <c:pt idx="7">
                  <c:v>Toscana</c:v>
                </c:pt>
                <c:pt idx="8">
                  <c:v>Campania</c:v>
                </c:pt>
                <c:pt idx="9">
                  <c:v>Friuli Venezia Giulia</c:v>
                </c:pt>
                <c:pt idx="10">
                  <c:v>Sardegna</c:v>
                </c:pt>
                <c:pt idx="11">
                  <c:v>Marche</c:v>
                </c:pt>
                <c:pt idx="12">
                  <c:v>Calabria</c:v>
                </c:pt>
                <c:pt idx="13">
                  <c:v>Trentino-Alto Adige</c:v>
                </c:pt>
                <c:pt idx="14">
                  <c:v>Abruzzo</c:v>
                </c:pt>
                <c:pt idx="15">
                  <c:v>Umbria</c:v>
                </c:pt>
                <c:pt idx="16">
                  <c:v>Liguria</c:v>
                </c:pt>
                <c:pt idx="17">
                  <c:v>Basilicata</c:v>
                </c:pt>
                <c:pt idx="18">
                  <c:v>Molise</c:v>
                </c:pt>
                <c:pt idx="19">
                  <c:v>Valle d'Aosta</c:v>
                </c:pt>
              </c:strCache>
            </c:strRef>
          </c:cat>
          <c:val>
            <c:numRef>
              <c:f>'fig-4-7'!$O$3:$O$22</c:f>
              <c:numCache>
                <c:formatCode>_-* #,##0_-;\-* #,##0_-;_-* "-"??_-;_-@_-</c:formatCode>
                <c:ptCount val="20"/>
                <c:pt idx="0">
                  <c:v>264823</c:v>
                </c:pt>
                <c:pt idx="1">
                  <c:v>228013</c:v>
                </c:pt>
                <c:pt idx="2">
                  <c:v>163150</c:v>
                </c:pt>
                <c:pt idx="3">
                  <c:v>110678</c:v>
                </c:pt>
                <c:pt idx="4">
                  <c:v>106408</c:v>
                </c:pt>
                <c:pt idx="5">
                  <c:v>103076</c:v>
                </c:pt>
                <c:pt idx="6">
                  <c:v>92228</c:v>
                </c:pt>
                <c:pt idx="7">
                  <c:v>86635</c:v>
                </c:pt>
                <c:pt idx="8">
                  <c:v>66368</c:v>
                </c:pt>
                <c:pt idx="9">
                  <c:v>61337</c:v>
                </c:pt>
                <c:pt idx="10">
                  <c:v>59465</c:v>
                </c:pt>
                <c:pt idx="11">
                  <c:v>50546</c:v>
                </c:pt>
                <c:pt idx="12">
                  <c:v>45434</c:v>
                </c:pt>
                <c:pt idx="13">
                  <c:v>44593</c:v>
                </c:pt>
                <c:pt idx="14">
                  <c:v>38242</c:v>
                </c:pt>
                <c:pt idx="15">
                  <c:v>32037</c:v>
                </c:pt>
                <c:pt idx="16">
                  <c:v>17171</c:v>
                </c:pt>
                <c:pt idx="17">
                  <c:v>16181</c:v>
                </c:pt>
                <c:pt idx="18">
                  <c:v>7200</c:v>
                </c:pt>
                <c:pt idx="19">
                  <c:v>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A-4296-933F-1A0FAE1E167A}"/>
            </c:ext>
          </c:extLst>
        </c:ser>
        <c:ser>
          <c:idx val="1"/>
          <c:order val="1"/>
          <c:tx>
            <c:strRef>
              <c:f>'fig-4-7'!$P$2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'fig-4-7'!$N$3:$N$22</c:f>
              <c:strCache>
                <c:ptCount val="20"/>
                <c:pt idx="0">
                  <c:v>Lombardia</c:v>
                </c:pt>
                <c:pt idx="1">
                  <c:v>Veneto</c:v>
                </c:pt>
                <c:pt idx="2">
                  <c:v>Emilia-Romagna</c:v>
                </c:pt>
                <c:pt idx="3">
                  <c:v>Piemonte</c:v>
                </c:pt>
                <c:pt idx="4">
                  <c:v>Lazio</c:v>
                </c:pt>
                <c:pt idx="5">
                  <c:v>Sicilia</c:v>
                </c:pt>
                <c:pt idx="6">
                  <c:v>Puglia</c:v>
                </c:pt>
                <c:pt idx="7">
                  <c:v>Toscana</c:v>
                </c:pt>
                <c:pt idx="8">
                  <c:v>Campania</c:v>
                </c:pt>
                <c:pt idx="9">
                  <c:v>Friuli Venezia Giulia</c:v>
                </c:pt>
                <c:pt idx="10">
                  <c:v>Sardegna</c:v>
                </c:pt>
                <c:pt idx="11">
                  <c:v>Marche</c:v>
                </c:pt>
                <c:pt idx="12">
                  <c:v>Calabria</c:v>
                </c:pt>
                <c:pt idx="13">
                  <c:v>Trentino-Alto Adige</c:v>
                </c:pt>
                <c:pt idx="14">
                  <c:v>Abruzzo</c:v>
                </c:pt>
                <c:pt idx="15">
                  <c:v>Umbria</c:v>
                </c:pt>
                <c:pt idx="16">
                  <c:v>Liguria</c:v>
                </c:pt>
                <c:pt idx="17">
                  <c:v>Basilicata</c:v>
                </c:pt>
                <c:pt idx="18">
                  <c:v>Molise</c:v>
                </c:pt>
                <c:pt idx="19">
                  <c:v>Valle d'Aosta</c:v>
                </c:pt>
              </c:strCache>
            </c:strRef>
          </c:cat>
          <c:val>
            <c:numRef>
              <c:f>'fig-4-7'!$P$3:$P$22</c:f>
              <c:numCache>
                <c:formatCode>_-* #,##0_-;\-* #,##0_-;_-* "-"??_-;_-@_-</c:formatCode>
                <c:ptCount val="20"/>
                <c:pt idx="0">
                  <c:v>199637</c:v>
                </c:pt>
                <c:pt idx="1">
                  <c:v>179089</c:v>
                </c:pt>
                <c:pt idx="2">
                  <c:v>126703</c:v>
                </c:pt>
                <c:pt idx="3">
                  <c:v>86015</c:v>
                </c:pt>
                <c:pt idx="4">
                  <c:v>81067</c:v>
                </c:pt>
                <c:pt idx="5">
                  <c:v>77237</c:v>
                </c:pt>
                <c:pt idx="6">
                  <c:v>71012</c:v>
                </c:pt>
                <c:pt idx="7">
                  <c:v>64950</c:v>
                </c:pt>
                <c:pt idx="8">
                  <c:v>48922</c:v>
                </c:pt>
                <c:pt idx="9">
                  <c:v>45938</c:v>
                </c:pt>
                <c:pt idx="10">
                  <c:v>47846</c:v>
                </c:pt>
                <c:pt idx="11">
                  <c:v>39947</c:v>
                </c:pt>
                <c:pt idx="12">
                  <c:v>34892</c:v>
                </c:pt>
                <c:pt idx="13">
                  <c:v>34106</c:v>
                </c:pt>
                <c:pt idx="14">
                  <c:v>29200</c:v>
                </c:pt>
                <c:pt idx="15">
                  <c:v>25989</c:v>
                </c:pt>
                <c:pt idx="16">
                  <c:v>12715</c:v>
                </c:pt>
                <c:pt idx="17">
                  <c:v>11423</c:v>
                </c:pt>
                <c:pt idx="18">
                  <c:v>5542</c:v>
                </c:pt>
                <c:pt idx="19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A-4296-933F-1A0FAE1E167A}"/>
            </c:ext>
          </c:extLst>
        </c:ser>
        <c:ser>
          <c:idx val="2"/>
          <c:order val="2"/>
          <c:tx>
            <c:strRef>
              <c:f>'fig-4-7'!$Q$2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'fig-4-7'!$N$3:$N$22</c:f>
              <c:strCache>
                <c:ptCount val="20"/>
                <c:pt idx="0">
                  <c:v>Lombardia</c:v>
                </c:pt>
                <c:pt idx="1">
                  <c:v>Veneto</c:v>
                </c:pt>
                <c:pt idx="2">
                  <c:v>Emilia-Romagna</c:v>
                </c:pt>
                <c:pt idx="3">
                  <c:v>Piemonte</c:v>
                </c:pt>
                <c:pt idx="4">
                  <c:v>Lazio</c:v>
                </c:pt>
                <c:pt idx="5">
                  <c:v>Sicilia</c:v>
                </c:pt>
                <c:pt idx="6">
                  <c:v>Puglia</c:v>
                </c:pt>
                <c:pt idx="7">
                  <c:v>Toscana</c:v>
                </c:pt>
                <c:pt idx="8">
                  <c:v>Campania</c:v>
                </c:pt>
                <c:pt idx="9">
                  <c:v>Friuli Venezia Giulia</c:v>
                </c:pt>
                <c:pt idx="10">
                  <c:v>Sardegna</c:v>
                </c:pt>
                <c:pt idx="11">
                  <c:v>Marche</c:v>
                </c:pt>
                <c:pt idx="12">
                  <c:v>Calabria</c:v>
                </c:pt>
                <c:pt idx="13">
                  <c:v>Trentino-Alto Adige</c:v>
                </c:pt>
                <c:pt idx="14">
                  <c:v>Abruzzo</c:v>
                </c:pt>
                <c:pt idx="15">
                  <c:v>Umbria</c:v>
                </c:pt>
                <c:pt idx="16">
                  <c:v>Liguria</c:v>
                </c:pt>
                <c:pt idx="17">
                  <c:v>Basilicata</c:v>
                </c:pt>
                <c:pt idx="18">
                  <c:v>Molise</c:v>
                </c:pt>
                <c:pt idx="19">
                  <c:v>Valle d'Aosta</c:v>
                </c:pt>
              </c:strCache>
            </c:strRef>
          </c:cat>
          <c:val>
            <c:numRef>
              <c:f>'fig-4-7'!$Q$3:$Q$22</c:f>
              <c:numCache>
                <c:formatCode>_-* #,##0_-;\-* #,##0_-;_-* "-"??_-;_-@_-</c:formatCode>
                <c:ptCount val="20"/>
                <c:pt idx="0">
                  <c:v>160757</c:v>
                </c:pt>
                <c:pt idx="1">
                  <c:v>147687</c:v>
                </c:pt>
                <c:pt idx="2">
                  <c:v>105938</c:v>
                </c:pt>
                <c:pt idx="3">
                  <c:v>70400</c:v>
                </c:pt>
                <c:pt idx="4">
                  <c:v>67889</c:v>
                </c:pt>
                <c:pt idx="5">
                  <c:v>64464</c:v>
                </c:pt>
                <c:pt idx="6">
                  <c:v>58914</c:v>
                </c:pt>
                <c:pt idx="7">
                  <c:v>52723</c:v>
                </c:pt>
                <c:pt idx="8">
                  <c:v>40293</c:v>
                </c:pt>
                <c:pt idx="9">
                  <c:v>39698</c:v>
                </c:pt>
                <c:pt idx="10">
                  <c:v>41831</c:v>
                </c:pt>
                <c:pt idx="11">
                  <c:v>33262</c:v>
                </c:pt>
                <c:pt idx="12">
                  <c:v>29476</c:v>
                </c:pt>
                <c:pt idx="13">
                  <c:v>28620</c:v>
                </c:pt>
                <c:pt idx="14">
                  <c:v>24200</c:v>
                </c:pt>
                <c:pt idx="15">
                  <c:v>22144</c:v>
                </c:pt>
                <c:pt idx="16">
                  <c:v>10846</c:v>
                </c:pt>
                <c:pt idx="17">
                  <c:v>9456</c:v>
                </c:pt>
                <c:pt idx="18">
                  <c:v>4726</c:v>
                </c:pt>
                <c:pt idx="19">
                  <c:v>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A-4296-933F-1A0FAE1E167A}"/>
            </c:ext>
          </c:extLst>
        </c:ser>
        <c:ser>
          <c:idx val="3"/>
          <c:order val="3"/>
          <c:tx>
            <c:strRef>
              <c:f>'fig-4-7'!$R$2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'fig-4-7'!$N$3:$N$22</c:f>
              <c:strCache>
                <c:ptCount val="20"/>
                <c:pt idx="0">
                  <c:v>Lombardia</c:v>
                </c:pt>
                <c:pt idx="1">
                  <c:v>Veneto</c:v>
                </c:pt>
                <c:pt idx="2">
                  <c:v>Emilia-Romagna</c:v>
                </c:pt>
                <c:pt idx="3">
                  <c:v>Piemonte</c:v>
                </c:pt>
                <c:pt idx="4">
                  <c:v>Lazio</c:v>
                </c:pt>
                <c:pt idx="5">
                  <c:v>Sicilia</c:v>
                </c:pt>
                <c:pt idx="6">
                  <c:v>Puglia</c:v>
                </c:pt>
                <c:pt idx="7">
                  <c:v>Toscana</c:v>
                </c:pt>
                <c:pt idx="8">
                  <c:v>Campania</c:v>
                </c:pt>
                <c:pt idx="9">
                  <c:v>Friuli Venezia Giulia</c:v>
                </c:pt>
                <c:pt idx="10">
                  <c:v>Sardegna</c:v>
                </c:pt>
                <c:pt idx="11">
                  <c:v>Marche</c:v>
                </c:pt>
                <c:pt idx="12">
                  <c:v>Calabria</c:v>
                </c:pt>
                <c:pt idx="13">
                  <c:v>Trentino-Alto Adige</c:v>
                </c:pt>
                <c:pt idx="14">
                  <c:v>Abruzzo</c:v>
                </c:pt>
                <c:pt idx="15">
                  <c:v>Umbria</c:v>
                </c:pt>
                <c:pt idx="16">
                  <c:v>Liguria</c:v>
                </c:pt>
                <c:pt idx="17">
                  <c:v>Basilicata</c:v>
                </c:pt>
                <c:pt idx="18">
                  <c:v>Molise</c:v>
                </c:pt>
                <c:pt idx="19">
                  <c:v>Valle d'Aosta</c:v>
                </c:pt>
              </c:strCache>
            </c:strRef>
          </c:cat>
          <c:val>
            <c:numRef>
              <c:f>'fig-4-7'!$R$3:$R$22</c:f>
              <c:numCache>
                <c:formatCode>_-* #,##0_-;\-* #,##0_-;_-* "-"??_-;_-@_-</c:formatCode>
                <c:ptCount val="20"/>
                <c:pt idx="0">
                  <c:v>145531</c:v>
                </c:pt>
                <c:pt idx="1">
                  <c:v>133687</c:v>
                </c:pt>
                <c:pt idx="2">
                  <c:v>97561</c:v>
                </c:pt>
                <c:pt idx="3">
                  <c:v>65004</c:v>
                </c:pt>
                <c:pt idx="4">
                  <c:v>62715</c:v>
                </c:pt>
                <c:pt idx="5">
                  <c:v>59824</c:v>
                </c:pt>
                <c:pt idx="6">
                  <c:v>54271</c:v>
                </c:pt>
                <c:pt idx="7">
                  <c:v>48620</c:v>
                </c:pt>
                <c:pt idx="8">
                  <c:v>37208</c:v>
                </c:pt>
                <c:pt idx="9">
                  <c:v>37168</c:v>
                </c:pt>
                <c:pt idx="10">
                  <c:v>39690</c:v>
                </c:pt>
                <c:pt idx="11">
                  <c:v>30953</c:v>
                </c:pt>
                <c:pt idx="12">
                  <c:v>27386</c:v>
                </c:pt>
                <c:pt idx="13">
                  <c:v>26817</c:v>
                </c:pt>
                <c:pt idx="14">
                  <c:v>22512</c:v>
                </c:pt>
                <c:pt idx="15">
                  <c:v>20809</c:v>
                </c:pt>
                <c:pt idx="16">
                  <c:v>10126</c:v>
                </c:pt>
                <c:pt idx="17">
                  <c:v>8894</c:v>
                </c:pt>
                <c:pt idx="18">
                  <c:v>4470</c:v>
                </c:pt>
                <c:pt idx="19">
                  <c:v>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A-4296-933F-1A0FAE1E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866687"/>
        <c:axId val="1372876767"/>
      </c:barChart>
      <c:catAx>
        <c:axId val="137286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2876767"/>
        <c:crosses val="autoZero"/>
        <c:auto val="1"/>
        <c:lblAlgn val="ctr"/>
        <c:lblOffset val="100"/>
        <c:noMultiLvlLbl val="0"/>
      </c:catAx>
      <c:valAx>
        <c:axId val="137287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286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'fig-4-9 and fig-4-10'!$L$5</c:f>
              <c:strCache>
                <c:ptCount val="1"/>
                <c:pt idx="0">
                  <c:v>Investment gaps technology process and infrastructure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'fig-4-9 and fig-4-10'!$K$6:$K$14</c:f>
              <c:strCache>
                <c:ptCount val="9"/>
                <c:pt idx="0">
                  <c:v>Residential</c:v>
                </c:pt>
                <c:pt idx="1">
                  <c:v>Tertiary</c:v>
                </c:pt>
                <c:pt idx="2">
                  <c:v>Industry</c:v>
                </c:pt>
                <c:pt idx="3">
                  <c:v>District heating (distribution only)</c:v>
                </c:pt>
                <c:pt idx="4">
                  <c:v>Transport (vehicles only)</c:v>
                </c:pt>
                <c:pt idx="5">
                  <c:v>Electricity sector (generating installations)</c:v>
                </c:pt>
                <c:pt idx="6">
                  <c:v>Electricity system (networks)</c:v>
                </c:pt>
                <c:pt idx="7">
                  <c:v>Storage systems (batteries, pumping) </c:v>
                </c:pt>
                <c:pt idx="8">
                  <c:v>Electrolysers</c:v>
                </c:pt>
              </c:strCache>
            </c:strRef>
          </c:cat>
          <c:val>
            <c:numRef>
              <c:f>'fig-4-9 and fig-4-10'!$L$6:$L$14</c:f>
              <c:numCache>
                <c:formatCode>General</c:formatCode>
                <c:ptCount val="9"/>
                <c:pt idx="0">
                  <c:v>34.6</c:v>
                </c:pt>
                <c:pt idx="1">
                  <c:v>25.1</c:v>
                </c:pt>
                <c:pt idx="2">
                  <c:v>4.8</c:v>
                </c:pt>
                <c:pt idx="3">
                  <c:v>0.02</c:v>
                </c:pt>
                <c:pt idx="4">
                  <c:v>60.1</c:v>
                </c:pt>
                <c:pt idx="5">
                  <c:v>35.700000000000003</c:v>
                </c:pt>
                <c:pt idx="6">
                  <c:v>7.4</c:v>
                </c:pt>
                <c:pt idx="7">
                  <c:v>4.5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4-4CD5-AFF5-C01099080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0103936"/>
        <c:axId val="1670105856"/>
      </c:barChart>
      <c:catAx>
        <c:axId val="167010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70105856"/>
        <c:crosses val="autoZero"/>
        <c:auto val="1"/>
        <c:lblAlgn val="ctr"/>
        <c:lblOffset val="100"/>
        <c:noMultiLvlLbl val="0"/>
      </c:catAx>
      <c:valAx>
        <c:axId val="16701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7010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'fig-4-9 and fig-4-10'!$O$6</c:f>
              <c:strCache>
                <c:ptCount val="1"/>
                <c:pt idx="0">
                  <c:v>Investment gaps in RES and electricity generation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'fig-4-9 and fig-4-10'!$N$7:$N$14</c:f>
              <c:strCache>
                <c:ptCount val="8"/>
                <c:pt idx="0">
                  <c:v>Bioenergy</c:v>
                </c:pt>
                <c:pt idx="1">
                  <c:v>Hydropower</c:v>
                </c:pt>
                <c:pt idx="2">
                  <c:v>Geothermal energy</c:v>
                </c:pt>
                <c:pt idx="3">
                  <c:v>Photovoltaics</c:v>
                </c:pt>
                <c:pt idx="4">
                  <c:v>Concentrated solar power</c:v>
                </c:pt>
                <c:pt idx="5">
                  <c:v>Shore wind</c:v>
                </c:pt>
                <c:pt idx="6">
                  <c:v>Offshore wind</c:v>
                </c:pt>
                <c:pt idx="7">
                  <c:v>Fossils</c:v>
                </c:pt>
              </c:strCache>
            </c:strRef>
          </c:cat>
          <c:val>
            <c:numRef>
              <c:f>'fig-4-9 and fig-4-10'!$O$7:$O$14</c:f>
              <c:numCache>
                <c:formatCode>General</c:formatCode>
                <c:ptCount val="8"/>
                <c:pt idx="0">
                  <c:v>1.4</c:v>
                </c:pt>
                <c:pt idx="1">
                  <c:v>0</c:v>
                </c:pt>
                <c:pt idx="2">
                  <c:v>0.5</c:v>
                </c:pt>
                <c:pt idx="3">
                  <c:v>19.8</c:v>
                </c:pt>
                <c:pt idx="4">
                  <c:v>0.3</c:v>
                </c:pt>
                <c:pt idx="5">
                  <c:v>8.3000000000000007</c:v>
                </c:pt>
                <c:pt idx="6">
                  <c:v>5.4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1-4E14-9B9B-CF3A0ABB1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0186976"/>
        <c:axId val="1670198016"/>
      </c:barChart>
      <c:catAx>
        <c:axId val="16701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70198016"/>
        <c:crosses val="autoZero"/>
        <c:auto val="1"/>
        <c:lblAlgn val="ctr"/>
        <c:lblOffset val="100"/>
        <c:noMultiLvlLbl val="0"/>
      </c:catAx>
      <c:valAx>
        <c:axId val="167019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7018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'fig-4-2'!$A$48</c:f>
              <c:strCache>
                <c:ptCount val="1"/>
                <c:pt idx="0">
                  <c:v>IT (Ton per cap)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'fig-4-2'!$B$47:$AI$47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'fig-4-2'!$B$48:$AI$48</c:f>
              <c:numCache>
                <c:formatCode>0</c:formatCode>
                <c:ptCount val="34"/>
                <c:pt idx="0">
                  <c:v>9.1999999999999993</c:v>
                </c:pt>
                <c:pt idx="1">
                  <c:v>8.9</c:v>
                </c:pt>
                <c:pt idx="2">
                  <c:v>8.9</c:v>
                </c:pt>
                <c:pt idx="3">
                  <c:v>9</c:v>
                </c:pt>
                <c:pt idx="4">
                  <c:v>8.6999999999999993</c:v>
                </c:pt>
                <c:pt idx="5">
                  <c:v>9</c:v>
                </c:pt>
                <c:pt idx="6">
                  <c:v>8.9</c:v>
                </c:pt>
                <c:pt idx="7">
                  <c:v>9.1999999999999993</c:v>
                </c:pt>
                <c:pt idx="8">
                  <c:v>9.5</c:v>
                </c:pt>
                <c:pt idx="9">
                  <c:v>9.4</c:v>
                </c:pt>
                <c:pt idx="10">
                  <c:v>9.5</c:v>
                </c:pt>
                <c:pt idx="11">
                  <c:v>9.4</c:v>
                </c:pt>
                <c:pt idx="12">
                  <c:v>9.4</c:v>
                </c:pt>
                <c:pt idx="13">
                  <c:v>9.8000000000000007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9.4</c:v>
                </c:pt>
                <c:pt idx="17">
                  <c:v>9.6999999999999993</c:v>
                </c:pt>
                <c:pt idx="18">
                  <c:v>9.1</c:v>
                </c:pt>
                <c:pt idx="19">
                  <c:v>8</c:v>
                </c:pt>
                <c:pt idx="20">
                  <c:v>8.1</c:v>
                </c:pt>
                <c:pt idx="21">
                  <c:v>7.9</c:v>
                </c:pt>
                <c:pt idx="22">
                  <c:v>7.8</c:v>
                </c:pt>
                <c:pt idx="23">
                  <c:v>6.9</c:v>
                </c:pt>
                <c:pt idx="24">
                  <c:v>6.5</c:v>
                </c:pt>
                <c:pt idx="25">
                  <c:v>6.7</c:v>
                </c:pt>
                <c:pt idx="26">
                  <c:v>6.6</c:v>
                </c:pt>
                <c:pt idx="27">
                  <c:v>6.8</c:v>
                </c:pt>
                <c:pt idx="28">
                  <c:v>6.3</c:v>
                </c:pt>
                <c:pt idx="29">
                  <c:v>6.2</c:v>
                </c:pt>
                <c:pt idx="30">
                  <c:v>5.7</c:v>
                </c:pt>
                <c:pt idx="31">
                  <c:v>6.3</c:v>
                </c:pt>
                <c:pt idx="32">
                  <c:v>6.3</c:v>
                </c:pt>
                <c:pt idx="3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3-400C-86AA-8E9E0CA7A05E}"/>
            </c:ext>
          </c:extLst>
        </c:ser>
        <c:ser>
          <c:idx val="1"/>
          <c:order val="1"/>
          <c:tx>
            <c:strRef>
              <c:f>'fig-4-2'!$A$49</c:f>
              <c:strCache>
                <c:ptCount val="1"/>
                <c:pt idx="0">
                  <c:v>AVG EU (Ton per cap)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'fig-4-2'!$B$47:$AI$47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'fig-4-2'!$B$49:$AI$49</c:f>
              <c:numCache>
                <c:formatCode>0</c:formatCode>
                <c:ptCount val="34"/>
                <c:pt idx="0">
                  <c:v>11.867901234567901</c:v>
                </c:pt>
                <c:pt idx="1">
                  <c:v>11.281128747795416</c:v>
                </c:pt>
                <c:pt idx="2">
                  <c:v>10.665432098765431</c:v>
                </c:pt>
                <c:pt idx="3">
                  <c:v>10.483068783068784</c:v>
                </c:pt>
                <c:pt idx="4">
                  <c:v>10.328218694885363</c:v>
                </c:pt>
                <c:pt idx="5">
                  <c:v>9.9523809523809526</c:v>
                </c:pt>
                <c:pt idx="6">
                  <c:v>10.243562610229276</c:v>
                </c:pt>
                <c:pt idx="7">
                  <c:v>10.051146384479718</c:v>
                </c:pt>
                <c:pt idx="8">
                  <c:v>9.7629629629629626</c:v>
                </c:pt>
                <c:pt idx="9">
                  <c:v>9.6753086419753096</c:v>
                </c:pt>
                <c:pt idx="10">
                  <c:v>9.568606701940034</c:v>
                </c:pt>
                <c:pt idx="11">
                  <c:v>9.6596119929453241</c:v>
                </c:pt>
                <c:pt idx="12">
                  <c:v>9.7975308641975314</c:v>
                </c:pt>
                <c:pt idx="13">
                  <c:v>10.13615520282187</c:v>
                </c:pt>
                <c:pt idx="14">
                  <c:v>10.240035273368607</c:v>
                </c:pt>
                <c:pt idx="15">
                  <c:v>10.106349206349206</c:v>
                </c:pt>
                <c:pt idx="16">
                  <c:v>10.169312169312169</c:v>
                </c:pt>
                <c:pt idx="17">
                  <c:v>10.171075837742503</c:v>
                </c:pt>
                <c:pt idx="18">
                  <c:v>9.8382716049382708</c:v>
                </c:pt>
                <c:pt idx="19">
                  <c:v>9.1352733686067005</c:v>
                </c:pt>
                <c:pt idx="20">
                  <c:v>9.4640211640211618</c:v>
                </c:pt>
                <c:pt idx="21">
                  <c:v>9.1366843033509699</c:v>
                </c:pt>
                <c:pt idx="22">
                  <c:v>8.8123456790123473</c:v>
                </c:pt>
                <c:pt idx="23">
                  <c:v>8.6546737213403873</c:v>
                </c:pt>
                <c:pt idx="24">
                  <c:v>8.5973544973544982</c:v>
                </c:pt>
                <c:pt idx="25">
                  <c:v>8.647795414462081</c:v>
                </c:pt>
                <c:pt idx="26">
                  <c:v>8.6458553791887116</c:v>
                </c:pt>
                <c:pt idx="27">
                  <c:v>8.803350970017636</c:v>
                </c:pt>
                <c:pt idx="28">
                  <c:v>8.8537918871252206</c:v>
                </c:pt>
                <c:pt idx="29">
                  <c:v>8.4416225749559093</c:v>
                </c:pt>
                <c:pt idx="30">
                  <c:v>7.7474426807760137</c:v>
                </c:pt>
                <c:pt idx="31">
                  <c:v>8.1074074074074076</c:v>
                </c:pt>
                <c:pt idx="32">
                  <c:v>7.8601410934744278</c:v>
                </c:pt>
                <c:pt idx="33">
                  <c:v>7.3989417989417987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3-400C-86AA-8E9E0CA7A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3429696"/>
        <c:axId val="1203425376"/>
      </c:barChart>
      <c:lineChart>
        <c:grouping val="standard"/>
        <c:varyColors val="0"/>
        <c:ser>
          <c:idx val="2"/>
          <c:order val="2"/>
          <c:tx>
            <c:strRef>
              <c:f>'fig-4-2'!$A$50</c:f>
              <c:strCache>
                <c:ptCount val="1"/>
                <c:pt idx="0">
                  <c:v>IT (index 1990=100)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'fig-4-2'!$B$47:$AI$47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'fig-4-2'!$B$50:$AI$50</c:f>
              <c:numCache>
                <c:formatCode>0</c:formatCode>
                <c:ptCount val="34"/>
                <c:pt idx="0">
                  <c:v>100</c:v>
                </c:pt>
                <c:pt idx="1">
                  <c:v>97.4</c:v>
                </c:pt>
                <c:pt idx="2">
                  <c:v>97.6</c:v>
                </c:pt>
                <c:pt idx="3">
                  <c:v>98.8</c:v>
                </c:pt>
                <c:pt idx="4">
                  <c:v>95.1</c:v>
                </c:pt>
                <c:pt idx="5">
                  <c:v>98.9</c:v>
                </c:pt>
                <c:pt idx="6">
                  <c:v>97.6</c:v>
                </c:pt>
                <c:pt idx="7">
                  <c:v>100.7</c:v>
                </c:pt>
                <c:pt idx="8">
                  <c:v>103.7</c:v>
                </c:pt>
                <c:pt idx="9">
                  <c:v>103</c:v>
                </c:pt>
                <c:pt idx="10">
                  <c:v>104.3</c:v>
                </c:pt>
                <c:pt idx="11">
                  <c:v>102.8</c:v>
                </c:pt>
                <c:pt idx="12">
                  <c:v>103.2</c:v>
                </c:pt>
                <c:pt idx="13">
                  <c:v>108.5</c:v>
                </c:pt>
                <c:pt idx="14">
                  <c:v>108.3</c:v>
                </c:pt>
                <c:pt idx="15">
                  <c:v>108.3</c:v>
                </c:pt>
                <c:pt idx="16">
                  <c:v>106.2</c:v>
                </c:pt>
                <c:pt idx="17">
                  <c:v>109.4</c:v>
                </c:pt>
                <c:pt idx="18">
                  <c:v>103.4</c:v>
                </c:pt>
                <c:pt idx="19">
                  <c:v>92.2</c:v>
                </c:pt>
                <c:pt idx="20">
                  <c:v>93.1</c:v>
                </c:pt>
                <c:pt idx="21">
                  <c:v>91.9</c:v>
                </c:pt>
                <c:pt idx="22">
                  <c:v>89.9</c:v>
                </c:pt>
                <c:pt idx="23">
                  <c:v>79.8</c:v>
                </c:pt>
                <c:pt idx="24">
                  <c:v>75.599999999999994</c:v>
                </c:pt>
                <c:pt idx="25">
                  <c:v>77.400000000000006</c:v>
                </c:pt>
                <c:pt idx="26">
                  <c:v>76.3</c:v>
                </c:pt>
                <c:pt idx="27">
                  <c:v>78.3</c:v>
                </c:pt>
                <c:pt idx="28">
                  <c:v>73.099999999999994</c:v>
                </c:pt>
                <c:pt idx="29">
                  <c:v>71.2</c:v>
                </c:pt>
                <c:pt idx="30">
                  <c:v>65.5</c:v>
                </c:pt>
                <c:pt idx="31">
                  <c:v>72.099999999999994</c:v>
                </c:pt>
                <c:pt idx="32">
                  <c:v>72</c:v>
                </c:pt>
                <c:pt idx="33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D3-400C-86AA-8E9E0CA7A05E}"/>
            </c:ext>
          </c:extLst>
        </c:ser>
        <c:ser>
          <c:idx val="3"/>
          <c:order val="3"/>
          <c:tx>
            <c:strRef>
              <c:f>'fig-4-2'!$A$51</c:f>
              <c:strCache>
                <c:ptCount val="1"/>
                <c:pt idx="0">
                  <c:v>AVG EU (index 1990=100)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'fig-4-2'!$B$47:$AI$47</c:f>
              <c:strCach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strCache>
            </c:strRef>
          </c:cat>
          <c:val>
            <c:numRef>
              <c:f>'fig-4-2'!$B$51:$AI$51</c:f>
              <c:numCache>
                <c:formatCode>0</c:formatCode>
                <c:ptCount val="34"/>
                <c:pt idx="0">
                  <c:v>100</c:v>
                </c:pt>
                <c:pt idx="1">
                  <c:v>94.610666666666674</c:v>
                </c:pt>
                <c:pt idx="2">
                  <c:v>89.350370370370371</c:v>
                </c:pt>
                <c:pt idx="3">
                  <c:v>88.575851851851851</c:v>
                </c:pt>
                <c:pt idx="4">
                  <c:v>88.586814814814829</c:v>
                </c:pt>
                <c:pt idx="5">
                  <c:v>87.527851851851864</c:v>
                </c:pt>
                <c:pt idx="6">
                  <c:v>91.052444444444461</c:v>
                </c:pt>
                <c:pt idx="7">
                  <c:v>89.035999999999987</c:v>
                </c:pt>
                <c:pt idx="8">
                  <c:v>88.203999999999994</c:v>
                </c:pt>
                <c:pt idx="9">
                  <c:v>87.610518518518532</c:v>
                </c:pt>
                <c:pt idx="10">
                  <c:v>86.464148148148126</c:v>
                </c:pt>
                <c:pt idx="11">
                  <c:v>87.576000000000008</c:v>
                </c:pt>
                <c:pt idx="12">
                  <c:v>89.510814814814808</c:v>
                </c:pt>
                <c:pt idx="13">
                  <c:v>94.612148148148151</c:v>
                </c:pt>
                <c:pt idx="14">
                  <c:v>96.037925925925919</c:v>
                </c:pt>
                <c:pt idx="15">
                  <c:v>94.450370370370365</c:v>
                </c:pt>
                <c:pt idx="16">
                  <c:v>93.028000000000006</c:v>
                </c:pt>
                <c:pt idx="17">
                  <c:v>94.258666666666684</c:v>
                </c:pt>
                <c:pt idx="18">
                  <c:v>90.31792592592592</c:v>
                </c:pt>
                <c:pt idx="19">
                  <c:v>82.476444444444454</c:v>
                </c:pt>
                <c:pt idx="20">
                  <c:v>87.247407407407422</c:v>
                </c:pt>
                <c:pt idx="21">
                  <c:v>83.713333333333338</c:v>
                </c:pt>
                <c:pt idx="22">
                  <c:v>80.616</c:v>
                </c:pt>
                <c:pt idx="23">
                  <c:v>78.936296296296305</c:v>
                </c:pt>
                <c:pt idx="24">
                  <c:v>79.463111111111104</c:v>
                </c:pt>
                <c:pt idx="25">
                  <c:v>80.646074074074065</c:v>
                </c:pt>
                <c:pt idx="26">
                  <c:v>81.928888888888892</c:v>
                </c:pt>
                <c:pt idx="27">
                  <c:v>86.632592592592587</c:v>
                </c:pt>
                <c:pt idx="28">
                  <c:v>88.677629629629621</c:v>
                </c:pt>
                <c:pt idx="29">
                  <c:v>83.656592592592574</c:v>
                </c:pt>
                <c:pt idx="30">
                  <c:v>75.488888888888894</c:v>
                </c:pt>
                <c:pt idx="31">
                  <c:v>81.06503703703703</c:v>
                </c:pt>
                <c:pt idx="32">
                  <c:v>80.654518518518529</c:v>
                </c:pt>
                <c:pt idx="33">
                  <c:v>77.030222222222221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D3-400C-86AA-8E9E0CA7A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522448"/>
        <c:axId val="1296518128"/>
      </c:lineChart>
      <c:catAx>
        <c:axId val="120342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3425376"/>
        <c:crosses val="autoZero"/>
        <c:auto val="1"/>
        <c:lblAlgn val="ctr"/>
        <c:lblOffset val="100"/>
        <c:noMultiLvlLbl val="0"/>
      </c:catAx>
      <c:valAx>
        <c:axId val="12034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03429696"/>
        <c:crosses val="autoZero"/>
        <c:crossBetween val="between"/>
      </c:valAx>
      <c:valAx>
        <c:axId val="1296518128"/>
        <c:scaling>
          <c:orientation val="minMax"/>
          <c:max val="12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6522448"/>
        <c:crosses val="max"/>
        <c:crossBetween val="between"/>
        <c:majorUnit val="20"/>
        <c:minorUnit val="4"/>
      </c:valAx>
      <c:catAx>
        <c:axId val="129652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6518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900" b="1" i="0" baseline="0">
                <a:solidFill>
                  <a:srgbClr val="000000"/>
                </a:solidFill>
                <a:effectLst/>
                <a:latin typeface="Arial Narrow" panose="020B0606020202030204" pitchFamily="34" charset="0"/>
              </a:rPr>
              <a:t>A. Volume</a:t>
            </a:r>
            <a:endParaRPr lang="en-US" sz="900" b="1" i="0">
              <a:solidFill>
                <a:srgbClr val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46641491593026857"/>
          <c:y val="1.98221996443992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127848735480326E-2"/>
          <c:y val="0.16209158895863041"/>
          <c:w val="0.93091753659773691"/>
          <c:h val="0.76616846118968407"/>
        </c:manualLayout>
      </c:layout>
      <c:lineChart>
        <c:grouping val="standard"/>
        <c:varyColors val="0"/>
        <c:ser>
          <c:idx val="3"/>
          <c:order val="0"/>
          <c:tx>
            <c:strRef>
              <c:f>'fig-4-3'!$B$42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solidFill>
                <a:srgbClr val="037BC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'fig-4-3'!$A$43:$A$74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'fig-4-3'!$B$43:$B$74</c:f>
              <c:numCache>
                <c:formatCode>#,##0.00_ ;\-#,##0.00\ </c:formatCode>
                <c:ptCount val="32"/>
                <c:pt idx="0">
                  <c:v>100</c:v>
                </c:pt>
                <c:pt idx="1">
                  <c:v>97.252695275792803</c:v>
                </c:pt>
                <c:pt idx="2">
                  <c:v>97.499570509453676</c:v>
                </c:pt>
                <c:pt idx="3">
                  <c:v>98.661751493114437</c:v>
                </c:pt>
                <c:pt idx="4">
                  <c:v>95.026314625006535</c:v>
                </c:pt>
                <c:pt idx="5">
                  <c:v>98.791981594466407</c:v>
                </c:pt>
                <c:pt idx="6">
                  <c:v>97.4824412745171</c:v>
                </c:pt>
                <c:pt idx="7">
                  <c:v>100.59468993987241</c:v>
                </c:pt>
                <c:pt idx="8">
                  <c:v>103.47824243045513</c:v>
                </c:pt>
                <c:pt idx="9">
                  <c:v>102.67558638126285</c:v>
                </c:pt>
                <c:pt idx="10">
                  <c:v>103.94454071573759</c:v>
                </c:pt>
                <c:pt idx="11">
                  <c:v>102.32596817094013</c:v>
                </c:pt>
                <c:pt idx="12">
                  <c:v>102.63353550719957</c:v>
                </c:pt>
                <c:pt idx="13">
                  <c:v>107.93805712811053</c:v>
                </c:pt>
                <c:pt idx="14">
                  <c:v>107.80736562932483</c:v>
                </c:pt>
                <c:pt idx="15">
                  <c:v>107.84730411396568</c:v>
                </c:pt>
                <c:pt idx="16">
                  <c:v>105.73290886751445</c:v>
                </c:pt>
                <c:pt idx="17">
                  <c:v>109.15026749342474</c:v>
                </c:pt>
                <c:pt idx="18">
                  <c:v>103.15361323486762</c:v>
                </c:pt>
                <c:pt idx="19">
                  <c:v>91.953996142999301</c:v>
                </c:pt>
                <c:pt idx="20">
                  <c:v>93.009443351776596</c:v>
                </c:pt>
                <c:pt idx="21">
                  <c:v>91.985304372043203</c:v>
                </c:pt>
                <c:pt idx="22">
                  <c:v>90.162850726167463</c:v>
                </c:pt>
                <c:pt idx="23">
                  <c:v>80.163920067809755</c:v>
                </c:pt>
                <c:pt idx="24">
                  <c:v>75.963511115626929</c:v>
                </c:pt>
                <c:pt idx="25">
                  <c:v>77.563355364841996</c:v>
                </c:pt>
                <c:pt idx="26">
                  <c:v>77.182969667823457</c:v>
                </c:pt>
                <c:pt idx="27">
                  <c:v>79.932454736221587</c:v>
                </c:pt>
                <c:pt idx="28">
                  <c:v>74.993541352931302</c:v>
                </c:pt>
                <c:pt idx="29">
                  <c:v>73.44504214374237</c:v>
                </c:pt>
                <c:pt idx="30">
                  <c:v>68.036846063902757</c:v>
                </c:pt>
                <c:pt idx="31">
                  <c:v>75.313628003909898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6-4478-BDDB-FBAF7CB159C4}"/>
            </c:ext>
          </c:extLst>
        </c:ser>
        <c:ser>
          <c:idx val="4"/>
          <c:order val="1"/>
          <c:tx>
            <c:strRef>
              <c:f>'fig-4-3'!$C$42</c:f>
              <c:strCache>
                <c:ptCount val="1"/>
                <c:pt idx="0">
                  <c:v>2007-2014 trend</c:v>
                </c:pt>
              </c:strCache>
            </c:strRef>
          </c:tx>
          <c:spPr>
            <a:ln w="19050" cap="rnd">
              <a:solidFill>
                <a:srgbClr val="8CC84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'fig-4-3'!$A$43:$A$74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'fig-4-3'!$C$43:$C$74</c:f>
              <c:numCache>
                <c:formatCode>#,##0.00_ ;\-#,##0.00\ </c:formatCode>
                <c:ptCount val="32"/>
                <c:pt idx="17">
                  <c:v>109.15026749342474</c:v>
                </c:pt>
                <c:pt idx="18">
                  <c:v>104.40930229659648</c:v>
                </c:pt>
                <c:pt idx="19">
                  <c:v>99.668337099768223</c:v>
                </c:pt>
                <c:pt idx="20">
                  <c:v>94.927371902939967</c:v>
                </c:pt>
                <c:pt idx="21">
                  <c:v>90.186406706111711</c:v>
                </c:pt>
                <c:pt idx="22">
                  <c:v>85.445441509283455</c:v>
                </c:pt>
                <c:pt idx="23">
                  <c:v>80.704476312455199</c:v>
                </c:pt>
                <c:pt idx="24">
                  <c:v>75.963511115626943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6-4478-BDDB-FBAF7CB159C4}"/>
            </c:ext>
          </c:extLst>
        </c:ser>
        <c:ser>
          <c:idx val="5"/>
          <c:order val="2"/>
          <c:tx>
            <c:strRef>
              <c:f>'fig-4-3'!$D$42</c:f>
              <c:strCache>
                <c:ptCount val="1"/>
                <c:pt idx="0">
                  <c:v>2014-2021 trend</c:v>
                </c:pt>
              </c:strCache>
            </c:strRef>
          </c:tx>
          <c:spPr>
            <a:ln w="19050" cap="rnd">
              <a:solidFill>
                <a:srgbClr val="DA212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'fig-4-3'!$A$43:$A$74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'fig-4-3'!$D$43:$D$74</c:f>
              <c:numCache>
                <c:formatCode>#,##0.00_ ;\-#,##0.00\ </c:formatCode>
                <c:ptCount val="32"/>
                <c:pt idx="24">
                  <c:v>75.963511115626929</c:v>
                </c:pt>
                <c:pt idx="25">
                  <c:v>75.870670671095922</c:v>
                </c:pt>
                <c:pt idx="26">
                  <c:v>75.777830226564916</c:v>
                </c:pt>
                <c:pt idx="27">
                  <c:v>75.684989782033909</c:v>
                </c:pt>
                <c:pt idx="28">
                  <c:v>75.592149337502903</c:v>
                </c:pt>
                <c:pt idx="29">
                  <c:v>75.499308892971897</c:v>
                </c:pt>
                <c:pt idx="30">
                  <c:v>75.40646844844089</c:v>
                </c:pt>
                <c:pt idx="31">
                  <c:v>75.313628003909884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6-4478-BDDB-FBAF7CB1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433024"/>
        <c:axId val="1"/>
      </c:lineChart>
      <c:catAx>
        <c:axId val="21074330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"/>
        <c:crosses val="autoZero"/>
        <c:auto val="1"/>
        <c:lblAlgn val="ctr"/>
        <c:lblOffset val="0"/>
        <c:tickLblSkip val="5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 b="0" i="0">
                    <a:solidFill>
                      <a:srgbClr val="000000"/>
                    </a:solidFill>
                    <a:latin typeface="Arial Narrow" panose="020B0606020202030204" pitchFamily="34" charset="0"/>
                  </a:rPr>
                  <a:t>Index, 100=1990</a:t>
                </a:r>
              </a:p>
            </c:rich>
          </c:tx>
          <c:layout>
            <c:manualLayout>
              <c:xMode val="edge"/>
              <c:yMode val="edge"/>
              <c:x val="0"/>
              <c:y val="7.928840780758485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07433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2763813911907299E-2"/>
          <c:y val="0.15589730564076512"/>
          <c:w val="0.90419575009455699"/>
          <c:h val="7.4332662511478881E-2"/>
        </c:manualLayout>
      </c:layout>
      <c:overlay val="1"/>
      <c:spPr>
        <a:noFill/>
        <a:ln w="6350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900" b="1" i="0" baseline="0">
                <a:solidFill>
                  <a:srgbClr val="000000"/>
                </a:solidFill>
                <a:effectLst/>
                <a:latin typeface="Arial Narrow" panose="020B0606020202030204" pitchFamily="34" charset="0"/>
              </a:rPr>
              <a:t>B. Relative to GDP (emissions intensity of GDP)</a:t>
            </a:r>
            <a:endParaRPr lang="en-US" sz="900" b="1" i="0">
              <a:solidFill>
                <a:srgbClr val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2610494103084275"/>
          <c:y val="1.98222499415295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127848735480326E-2"/>
          <c:y val="0.15307254024702691"/>
          <c:w val="0.93605768314155258"/>
          <c:h val="0.7751875099012876"/>
        </c:manualLayout>
      </c:layout>
      <c:areaChart>
        <c:grouping val="stacked"/>
        <c:varyColors val="0"/>
        <c:ser>
          <c:idx val="0"/>
          <c:order val="5"/>
          <c:spPr>
            <a:solidFill>
              <a:schemeClr val="bg2">
                <a:lumMod val="90000"/>
                <a:alpha val="39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E7E6E6"/>
                  </a:solidFill>
                </a14:hiddenLine>
              </a:ext>
            </a:extLst>
          </c:spPr>
          <c:cat>
            <c:numRef>
              <c:f>'fig-4-3'!$F$43:$F$66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'fig-4-3'!$L$43:$L$57</c:f>
              <c:numCache>
                <c:formatCode>General</c:formatCode>
                <c:ptCount val="15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350</c:v>
                </c:pt>
                <c:pt idx="6">
                  <c:v>350</c:v>
                </c:pt>
                <c:pt idx="7">
                  <c:v>350</c:v>
                </c:pt>
                <c:pt idx="8">
                  <c:v>350</c:v>
                </c:pt>
                <c:pt idx="9">
                  <c:v>350</c:v>
                </c:pt>
                <c:pt idx="10">
                  <c:v>350</c:v>
                </c:pt>
                <c:pt idx="11">
                  <c:v>350</c:v>
                </c:pt>
                <c:pt idx="12">
                  <c:v>350</c:v>
                </c:pt>
                <c:pt idx="13">
                  <c:v>350</c:v>
                </c:pt>
                <c:pt idx="14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2-40EC-8526-B9CA6E310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439056"/>
        <c:axId val="1"/>
      </c:areaChart>
      <c:lineChart>
        <c:grouping val="standard"/>
        <c:varyColors val="0"/>
        <c:ser>
          <c:idx val="5"/>
          <c:order val="0"/>
          <c:tx>
            <c:strRef>
              <c:f>'fig-4-3'!$G$42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solidFill>
                <a:srgbClr val="037BC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'fig-4-3'!$F$43:$F$66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'fig-4-3'!$G$43:$G$66</c:f>
              <c:numCache>
                <c:formatCode>#,##0.##########</c:formatCode>
                <c:ptCount val="24"/>
                <c:pt idx="0">
                  <c:v>322.44872174117955</c:v>
                </c:pt>
                <c:pt idx="1">
                  <c:v>318.50948087231899</c:v>
                </c:pt>
                <c:pt idx="2">
                  <c:v>303.85009020693553</c:v>
                </c:pt>
                <c:pt idx="3">
                  <c:v>305.62753502102169</c:v>
                </c:pt>
                <c:pt idx="4">
                  <c:v>296.16957664104928</c:v>
                </c:pt>
                <c:pt idx="5">
                  <c:v>293.97259561804771</c:v>
                </c:pt>
                <c:pt idx="6">
                  <c:v>277.89050105744025</c:v>
                </c:pt>
                <c:pt idx="7">
                  <c:v>265.07184773139187</c:v>
                </c:pt>
                <c:pt idx="8">
                  <c:v>269.26891814746688</c:v>
                </c:pt>
                <c:pt idx="9">
                  <c:v>264.176563694636</c:v>
                </c:pt>
                <c:pt idx="10">
                  <c:v>256.5452986158528</c:v>
                </c:pt>
                <c:pt idx="11">
                  <c:v>252.0355300593136</c:v>
                </c:pt>
                <c:pt idx="12">
                  <c:v>244.25560307005492</c:v>
                </c:pt>
                <c:pt idx="13">
                  <c:v>244.64355822177879</c:v>
                </c:pt>
                <c:pt idx="14">
                  <c:v>248.04395861572473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2-40EC-8526-B9CA6E310513}"/>
            </c:ext>
          </c:extLst>
        </c:ser>
        <c:ser>
          <c:idx val="6"/>
          <c:order val="1"/>
          <c:tx>
            <c:strRef>
              <c:f>'fig-4-3'!$H$42</c:f>
              <c:strCache>
                <c:ptCount val="1"/>
                <c:pt idx="0">
                  <c:v>2007-2014 trend</c:v>
                </c:pt>
              </c:strCache>
            </c:strRef>
          </c:tx>
          <c:spPr>
            <a:ln w="19050" cap="rnd">
              <a:solidFill>
                <a:srgbClr val="8CC84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'fig-4-3'!$F$43:$F$66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'fig-4-3'!$H$43:$H$66</c:f>
              <c:numCache>
                <c:formatCode>General</c:formatCode>
                <c:ptCount val="24"/>
                <c:pt idx="0" formatCode="#,##0.##########">
                  <c:v>322.44872174117955</c:v>
                </c:pt>
                <c:pt idx="1">
                  <c:v>314.25202545406705</c:v>
                </c:pt>
                <c:pt idx="2">
                  <c:v>306.05532916695455</c:v>
                </c:pt>
                <c:pt idx="3">
                  <c:v>297.85863287984205</c:v>
                </c:pt>
                <c:pt idx="4">
                  <c:v>289.66193659272955</c:v>
                </c:pt>
                <c:pt idx="5">
                  <c:v>281.46524030561704</c:v>
                </c:pt>
                <c:pt idx="6">
                  <c:v>273.26854401850454</c:v>
                </c:pt>
                <c:pt idx="7" formatCode="#,##0.##########">
                  <c:v>265.07184773139187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92-40EC-8526-B9CA6E310513}"/>
            </c:ext>
          </c:extLst>
        </c:ser>
        <c:ser>
          <c:idx val="7"/>
          <c:order val="2"/>
          <c:tx>
            <c:strRef>
              <c:f>'fig-4-3'!$I$42</c:f>
              <c:strCache>
                <c:ptCount val="1"/>
                <c:pt idx="0">
                  <c:v>2014-2021 trend</c:v>
                </c:pt>
              </c:strCache>
            </c:strRef>
          </c:tx>
          <c:spPr>
            <a:ln w="19050" cap="rnd">
              <a:solidFill>
                <a:srgbClr val="DA212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'fig-4-3'!$F$43:$F$66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'fig-4-3'!$I$43:$I$66</c:f>
              <c:numCache>
                <c:formatCode>General</c:formatCode>
                <c:ptCount val="24"/>
                <c:pt idx="7" formatCode="#,##0.##########">
                  <c:v>265.07184773139187</c:v>
                </c:pt>
                <c:pt idx="8">
                  <c:v>262.63929214343943</c:v>
                </c:pt>
                <c:pt idx="9">
                  <c:v>260.206736555487</c:v>
                </c:pt>
                <c:pt idx="10">
                  <c:v>257.77418096753456</c:v>
                </c:pt>
                <c:pt idx="11">
                  <c:v>255.34162537958213</c:v>
                </c:pt>
                <c:pt idx="12">
                  <c:v>252.90906979162969</c:v>
                </c:pt>
                <c:pt idx="13">
                  <c:v>250.47651420367725</c:v>
                </c:pt>
                <c:pt idx="14">
                  <c:v>248.04395861572473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92-40EC-8526-B9CA6E310513}"/>
            </c:ext>
          </c:extLst>
        </c:ser>
        <c:ser>
          <c:idx val="8"/>
          <c:order val="3"/>
          <c:spPr>
            <a:ln w="19050" cap="rnd">
              <a:solidFill>
                <a:srgbClr val="DA2128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'fig-4-3'!$F$43:$F$66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'fig-4-3'!$J$43:$J$66</c:f>
              <c:numCache>
                <c:formatCode>General</c:formatCode>
                <c:ptCount val="24"/>
                <c:pt idx="14">
                  <c:v>248.04395861572473</c:v>
                </c:pt>
                <c:pt idx="15">
                  <c:v>245.6114030277723</c:v>
                </c:pt>
                <c:pt idx="16">
                  <c:v>243.17884743981986</c:v>
                </c:pt>
                <c:pt idx="17">
                  <c:v>240.74629185186743</c:v>
                </c:pt>
                <c:pt idx="18">
                  <c:v>238.31373626391499</c:v>
                </c:pt>
                <c:pt idx="19">
                  <c:v>235.88118067596255</c:v>
                </c:pt>
                <c:pt idx="20">
                  <c:v>233.44862508801012</c:v>
                </c:pt>
                <c:pt idx="21">
                  <c:v>231.01606950005768</c:v>
                </c:pt>
                <c:pt idx="22">
                  <c:v>228.58351391210525</c:v>
                </c:pt>
                <c:pt idx="23">
                  <c:v>226.15095832415281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92-40EC-8526-B9CA6E310513}"/>
            </c:ext>
          </c:extLst>
        </c:ser>
        <c:ser>
          <c:idx val="9"/>
          <c:order val="4"/>
          <c:tx>
            <c:strRef>
              <c:f>'fig-4-3'!$K$42</c:f>
              <c:strCache>
                <c:ptCount val="1"/>
                <c:pt idx="0">
                  <c:v>Path needed to reach 2030 goal</c:v>
                </c:pt>
              </c:strCache>
            </c:strRef>
          </c:tx>
          <c:spPr>
            <a:ln w="19050" cap="rnd">
              <a:solidFill>
                <a:srgbClr val="037BC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'fig-4-3'!$F$43:$F$66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cat>
          <c:val>
            <c:numRef>
              <c:f>'fig-4-3'!$K$43:$K$66</c:f>
              <c:numCache>
                <c:formatCode>General</c:formatCode>
                <c:ptCount val="24"/>
                <c:pt idx="14">
                  <c:v>248.04395861572473</c:v>
                </c:pt>
                <c:pt idx="15">
                  <c:v>234.33083492386854</c:v>
                </c:pt>
                <c:pt idx="16">
                  <c:v>220.57733063096666</c:v>
                </c:pt>
                <c:pt idx="17">
                  <c:v>206.20908583913697</c:v>
                </c:pt>
                <c:pt idx="18">
                  <c:v>193.21528634512578</c:v>
                </c:pt>
                <c:pt idx="19">
                  <c:v>180.11178455272167</c:v>
                </c:pt>
                <c:pt idx="20">
                  <c:v>167.04214457803619</c:v>
                </c:pt>
                <c:pt idx="21">
                  <c:v>154.11243948890666</c:v>
                </c:pt>
                <c:pt idx="22">
                  <c:v>141.35058771605111</c:v>
                </c:pt>
                <c:pt idx="23">
                  <c:v>130.08370780584423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92-40EC-8526-B9CA6E310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39056"/>
        <c:axId val="1"/>
      </c:lineChart>
      <c:catAx>
        <c:axId val="21074390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"/>
        <c:crosses val="autoZero"/>
        <c:auto val="1"/>
        <c:lblAlgn val="ctr"/>
        <c:lblOffset val="0"/>
        <c:tickLblSkip val="5"/>
        <c:noMultiLvlLbl val="0"/>
      </c:catAx>
      <c:valAx>
        <c:axId val="1"/>
        <c:scaling>
          <c:orientation val="minMax"/>
          <c:max val="350"/>
          <c:min val="10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effectLst/>
                    <a:latin typeface="Arial Narrow" panose="020B0606020202030204" pitchFamily="34" charset="0"/>
                  </a:rPr>
                  <a:t>Tonnes of CO</a:t>
                </a:r>
                <a:r>
                  <a:rPr lang="en-US" sz="800" b="0" i="0" u="none" strike="noStrike" baseline="-25000">
                    <a:solidFill>
                      <a:srgbClr val="000000"/>
                    </a:solidFill>
                    <a:effectLst/>
                    <a:latin typeface="Arial Narrow" panose="020B0606020202030204" pitchFamily="34" charset="0"/>
                  </a:rPr>
                  <a:t>2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effectLst/>
                    <a:latin typeface="Arial Narrow" panose="020B0606020202030204" pitchFamily="34" charset="0"/>
                  </a:rPr>
                  <a:t>eq per EUR billion of 2015 GDP</a:t>
                </a:r>
                <a:endParaRPr lang="en-US" sz="800" b="0" i="0">
                  <a:solidFill>
                    <a:srgbClr val="000000"/>
                  </a:solidFill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4.3626861052848739E-3"/>
              <c:y val="2.477742262415217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07439056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4945328886290959E-2"/>
          <c:y val="0.19147774226241523"/>
          <c:w val="0.87879654781143623"/>
          <c:h val="7.4332657675216324E-2"/>
        </c:manualLayout>
      </c:layout>
      <c:overlay val="1"/>
      <c:spPr>
        <a:noFill/>
        <a:ln w="6350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1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EU 27</a:t>
            </a:r>
          </a:p>
        </c:rich>
      </c:tx>
      <c:layout>
        <c:manualLayout>
          <c:xMode val="edge"/>
          <c:yMode val="edge"/>
          <c:x val="0.46933297166293181"/>
          <c:y val="4.778156996587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7874252053710837E-2"/>
          <c:y val="2.5233219567690562E-2"/>
          <c:w val="0.91823497950042754"/>
          <c:h val="0.87011743839187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'fig-4-4'!$A$5</c:f>
              <c:strCache>
                <c:ptCount val="1"/>
                <c:pt idx="0">
                  <c:v>EU27 AGRI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'fig-4-4'!$B$4:$Q$4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'fig-4-4'!$B$5:$Q$5</c:f>
              <c:numCache>
                <c:formatCode>#,##0</c:formatCode>
                <c:ptCount val="16"/>
                <c:pt idx="0">
                  <c:v>481697.98800000001</c:v>
                </c:pt>
                <c:pt idx="1">
                  <c:v>476147.74367</c:v>
                </c:pt>
                <c:pt idx="2">
                  <c:v>474360.53590999998</c:v>
                </c:pt>
                <c:pt idx="3">
                  <c:v>473156.58860000002</c:v>
                </c:pt>
                <c:pt idx="4">
                  <c:v>470271.10665999999</c:v>
                </c:pt>
                <c:pt idx="5">
                  <c:v>472294.41700999998</c:v>
                </c:pt>
                <c:pt idx="6">
                  <c:v>478182.98084999999</c:v>
                </c:pt>
                <c:pt idx="7">
                  <c:v>481540.86773</c:v>
                </c:pt>
                <c:pt idx="8">
                  <c:v>483774.87091</c:v>
                </c:pt>
                <c:pt idx="9">
                  <c:v>482080.47446</c:v>
                </c:pt>
                <c:pt idx="10">
                  <c:v>481770.74807999999</c:v>
                </c:pt>
                <c:pt idx="11">
                  <c:v>476070.88656000001</c:v>
                </c:pt>
                <c:pt idx="12">
                  <c:v>478880.48723999999</c:v>
                </c:pt>
                <c:pt idx="13">
                  <c:v>475235.96116000001</c:v>
                </c:pt>
                <c:pt idx="14">
                  <c:v>460455.88351000001</c:v>
                </c:pt>
                <c:pt idx="15">
                  <c:v>454920.66684999998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8-4383-A4B5-A06F282CC79C}"/>
            </c:ext>
          </c:extLst>
        </c:ser>
        <c:ser>
          <c:idx val="1"/>
          <c:order val="1"/>
          <c:tx>
            <c:strRef>
              <c:f>'fig-4-4'!$A$6</c:f>
              <c:strCache>
                <c:ptCount val="1"/>
                <c:pt idx="0">
                  <c:v>EU27 MINING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'fig-4-4'!$B$4:$Q$4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'fig-4-4'!$B$6:$Q$6</c:f>
              <c:numCache>
                <c:formatCode>#,##0</c:formatCode>
                <c:ptCount val="16"/>
                <c:pt idx="0">
                  <c:v>94238.897679999995</c:v>
                </c:pt>
                <c:pt idx="1">
                  <c:v>83141.919009999998</c:v>
                </c:pt>
                <c:pt idx="2">
                  <c:v>81253.465599999996</c:v>
                </c:pt>
                <c:pt idx="3">
                  <c:v>77679.758149999994</c:v>
                </c:pt>
                <c:pt idx="4">
                  <c:v>72308.509789999996</c:v>
                </c:pt>
                <c:pt idx="5">
                  <c:v>69499.009349999993</c:v>
                </c:pt>
                <c:pt idx="6">
                  <c:v>66879.299950000001</c:v>
                </c:pt>
                <c:pt idx="7">
                  <c:v>66824.308770000003</c:v>
                </c:pt>
                <c:pt idx="8">
                  <c:v>64101.736369999999</c:v>
                </c:pt>
                <c:pt idx="9">
                  <c:v>63554.664149999997</c:v>
                </c:pt>
                <c:pt idx="10">
                  <c:v>64083.481209999998</c:v>
                </c:pt>
                <c:pt idx="11">
                  <c:v>58656.74267</c:v>
                </c:pt>
                <c:pt idx="12">
                  <c:v>53104.552080000001</c:v>
                </c:pt>
                <c:pt idx="13">
                  <c:v>53380.516499999998</c:v>
                </c:pt>
                <c:pt idx="14">
                  <c:v>50689.008170000001</c:v>
                </c:pt>
                <c:pt idx="15">
                  <c:v>51842.133349999996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8-4383-A4B5-A06F282CC79C}"/>
            </c:ext>
          </c:extLst>
        </c:ser>
        <c:ser>
          <c:idx val="2"/>
          <c:order val="2"/>
          <c:tx>
            <c:strRef>
              <c:f>'fig-4-4'!$A$7</c:f>
              <c:strCache>
                <c:ptCount val="1"/>
                <c:pt idx="0">
                  <c:v>EU27 MANUFACTURING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'fig-4-4'!$B$4:$Q$4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'fig-4-4'!$B$7:$Q$7</c:f>
              <c:numCache>
                <c:formatCode>#,##0</c:formatCode>
                <c:ptCount val="16"/>
                <c:pt idx="0">
                  <c:v>1038443.86528</c:v>
                </c:pt>
                <c:pt idx="1">
                  <c:v>890674.32334999996</c:v>
                </c:pt>
                <c:pt idx="2">
                  <c:v>912929.65417999995</c:v>
                </c:pt>
                <c:pt idx="3">
                  <c:v>893718.80218</c:v>
                </c:pt>
                <c:pt idx="4">
                  <c:v>858969.12172000005</c:v>
                </c:pt>
                <c:pt idx="5">
                  <c:v>835663.57976999995</c:v>
                </c:pt>
                <c:pt idx="6">
                  <c:v>823717.31426000001</c:v>
                </c:pt>
                <c:pt idx="7">
                  <c:v>829514.68377</c:v>
                </c:pt>
                <c:pt idx="8">
                  <c:v>830921.17637999996</c:v>
                </c:pt>
                <c:pt idx="9">
                  <c:v>842709.16669999994</c:v>
                </c:pt>
                <c:pt idx="10">
                  <c:v>835112.37759000005</c:v>
                </c:pt>
                <c:pt idx="11">
                  <c:v>813601.12751999998</c:v>
                </c:pt>
                <c:pt idx="12">
                  <c:v>761360.00386000006</c:v>
                </c:pt>
                <c:pt idx="13">
                  <c:v>803650.94325000001</c:v>
                </c:pt>
                <c:pt idx="14">
                  <c:v>751840.20424999995</c:v>
                </c:pt>
                <c:pt idx="15">
                  <c:v>693907.05729000003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8-4383-A4B5-A06F282CC79C}"/>
            </c:ext>
          </c:extLst>
        </c:ser>
        <c:ser>
          <c:idx val="3"/>
          <c:order val="3"/>
          <c:tx>
            <c:strRef>
              <c:f>'fig-4-4'!$A$8</c:f>
              <c:strCache>
                <c:ptCount val="1"/>
                <c:pt idx="0">
                  <c:v>EU27 ENERGY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'fig-4-4'!$B$4:$Q$4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'fig-4-4'!$B$8:$Q$8</c:f>
              <c:numCache>
                <c:formatCode>#,##0</c:formatCode>
                <c:ptCount val="16"/>
                <c:pt idx="0">
                  <c:v>1203081.9585899999</c:v>
                </c:pt>
                <c:pt idx="1">
                  <c:v>1118164.8534899999</c:v>
                </c:pt>
                <c:pt idx="2">
                  <c:v>1114241.2945300001</c:v>
                </c:pt>
                <c:pt idx="3">
                  <c:v>1109214.90368</c:v>
                </c:pt>
                <c:pt idx="4">
                  <c:v>1099837.7463199999</c:v>
                </c:pt>
                <c:pt idx="5">
                  <c:v>1042566.5963</c:v>
                </c:pt>
                <c:pt idx="6">
                  <c:v>983305.73248000001</c:v>
                </c:pt>
                <c:pt idx="7">
                  <c:v>986971.05137</c:v>
                </c:pt>
                <c:pt idx="8">
                  <c:v>965281.03726999997</c:v>
                </c:pt>
                <c:pt idx="9">
                  <c:v>962905.04824999999</c:v>
                </c:pt>
                <c:pt idx="10">
                  <c:v>901904.12690000003</c:v>
                </c:pt>
                <c:pt idx="11">
                  <c:v>779947.59345000004</c:v>
                </c:pt>
                <c:pt idx="12">
                  <c:v>664394.12136999995</c:v>
                </c:pt>
                <c:pt idx="13">
                  <c:v>727761.65497999999</c:v>
                </c:pt>
                <c:pt idx="14">
                  <c:v>749460.70441999997</c:v>
                </c:pt>
                <c:pt idx="15">
                  <c:v>594550.75314000004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8-4383-A4B5-A06F282CC79C}"/>
            </c:ext>
          </c:extLst>
        </c:ser>
        <c:ser>
          <c:idx val="4"/>
          <c:order val="4"/>
          <c:tx>
            <c:strRef>
              <c:f>'fig-4-4'!$A$9</c:f>
              <c:strCache>
                <c:ptCount val="1"/>
                <c:pt idx="0">
                  <c:v>EU27 TRANSPORTATION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'fig-4-4'!$B$4:$Q$4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'fig-4-4'!$B$9:$Q$9</c:f>
              <c:numCache>
                <c:formatCode>#,##0</c:formatCode>
                <c:ptCount val="16"/>
                <c:pt idx="0">
                  <c:v>469706.18173000001</c:v>
                </c:pt>
                <c:pt idx="1">
                  <c:v>439306.55504000001</c:v>
                </c:pt>
                <c:pt idx="2">
                  <c:v>443122.49359000003</c:v>
                </c:pt>
                <c:pt idx="3">
                  <c:v>433079.26195000001</c:v>
                </c:pt>
                <c:pt idx="4">
                  <c:v>424074.15977000003</c:v>
                </c:pt>
                <c:pt idx="5">
                  <c:v>410012.72946</c:v>
                </c:pt>
                <c:pt idx="6">
                  <c:v>400724.50089000002</c:v>
                </c:pt>
                <c:pt idx="7">
                  <c:v>421061.65672999999</c:v>
                </c:pt>
                <c:pt idx="8">
                  <c:v>432906.52653999999</c:v>
                </c:pt>
                <c:pt idx="9">
                  <c:v>449210.93355999998</c:v>
                </c:pt>
                <c:pt idx="10">
                  <c:v>461001.64737000002</c:v>
                </c:pt>
                <c:pt idx="11">
                  <c:v>493733.14919999999</c:v>
                </c:pt>
                <c:pt idx="12">
                  <c:v>383167.04376999999</c:v>
                </c:pt>
                <c:pt idx="13">
                  <c:v>428695.90733999998</c:v>
                </c:pt>
                <c:pt idx="14">
                  <c:v>460915.00656000001</c:v>
                </c:pt>
                <c:pt idx="15">
                  <c:v>468492.91976999998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A8-4383-A4B5-A06F282CC79C}"/>
            </c:ext>
          </c:extLst>
        </c:ser>
        <c:ser>
          <c:idx val="5"/>
          <c:order val="5"/>
          <c:tx>
            <c:strRef>
              <c:f>'fig-4-4'!$A$10</c:f>
              <c:strCache>
                <c:ptCount val="1"/>
                <c:pt idx="0">
                  <c:v>EU27 PUBLIC ADMINISTRATION/DEFENCE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'fig-4-4'!$B$4:$Q$4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'fig-4-4'!$B$10:$Q$10</c:f>
              <c:numCache>
                <c:formatCode>#,##0</c:formatCode>
                <c:ptCount val="16"/>
                <c:pt idx="0">
                  <c:v>30758.564600000002</c:v>
                </c:pt>
                <c:pt idx="1">
                  <c:v>32041.751560000001</c:v>
                </c:pt>
                <c:pt idx="2">
                  <c:v>29484.131839999998</c:v>
                </c:pt>
                <c:pt idx="3">
                  <c:v>27348.494050000001</c:v>
                </c:pt>
                <c:pt idx="4">
                  <c:v>26253.93146</c:v>
                </c:pt>
                <c:pt idx="5">
                  <c:v>24645.791550000002</c:v>
                </c:pt>
                <c:pt idx="6">
                  <c:v>23272.325379999998</c:v>
                </c:pt>
                <c:pt idx="7">
                  <c:v>24132.104050000002</c:v>
                </c:pt>
                <c:pt idx="8">
                  <c:v>24362.16114</c:v>
                </c:pt>
                <c:pt idx="9">
                  <c:v>26669.312539999999</c:v>
                </c:pt>
                <c:pt idx="10">
                  <c:v>25626.822479999999</c:v>
                </c:pt>
                <c:pt idx="11">
                  <c:v>23653.876209999999</c:v>
                </c:pt>
                <c:pt idx="12">
                  <c:v>23914.806550000001</c:v>
                </c:pt>
                <c:pt idx="13">
                  <c:v>23048.897389999998</c:v>
                </c:pt>
                <c:pt idx="14">
                  <c:v>22486.008170000001</c:v>
                </c:pt>
                <c:pt idx="15">
                  <c:v>22072.773229999999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A8-4383-A4B5-A06F282CC79C}"/>
            </c:ext>
          </c:extLst>
        </c:ser>
        <c:ser>
          <c:idx val="6"/>
          <c:order val="6"/>
          <c:tx>
            <c:strRef>
              <c:f>'fig-4-4'!$A$11</c:f>
              <c:strCache>
                <c:ptCount val="1"/>
                <c:pt idx="0">
                  <c:v>EU27 OTHER SECTORS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'fig-4-4'!$B$4:$Q$4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'fig-4-4'!$B$11:$Q$11</c:f>
              <c:numCache>
                <c:formatCode>#,##0</c:formatCode>
                <c:ptCount val="16"/>
                <c:pt idx="0">
                  <c:v>482872.17140000022</c:v>
                </c:pt>
                <c:pt idx="1">
                  <c:v>482382.40107000025</c:v>
                </c:pt>
                <c:pt idx="2">
                  <c:v>479301.09577000001</c:v>
                </c:pt>
                <c:pt idx="3">
                  <c:v>462910.84626000014</c:v>
                </c:pt>
                <c:pt idx="4">
                  <c:v>454261.62361999945</c:v>
                </c:pt>
                <c:pt idx="5">
                  <c:v>452380.02146000019</c:v>
                </c:pt>
                <c:pt idx="6">
                  <c:v>424931.62612000009</c:v>
                </c:pt>
                <c:pt idx="7">
                  <c:v>426657.44749999983</c:v>
                </c:pt>
                <c:pt idx="8">
                  <c:v>427723.01825000026</c:v>
                </c:pt>
                <c:pt idx="9">
                  <c:v>451003.38404000067</c:v>
                </c:pt>
                <c:pt idx="10">
                  <c:v>449470.76729999977</c:v>
                </c:pt>
                <c:pt idx="11">
                  <c:v>419856.14959000028</c:v>
                </c:pt>
                <c:pt idx="12">
                  <c:v>391335.05041000055</c:v>
                </c:pt>
                <c:pt idx="13">
                  <c:v>404586.51186999987</c:v>
                </c:pt>
                <c:pt idx="14">
                  <c:v>396033.55668000021</c:v>
                </c:pt>
                <c:pt idx="15">
                  <c:v>389014.26884999993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A8-4383-A4B5-A06F282CC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0288160"/>
        <c:axId val="1480308320"/>
      </c:barChart>
      <c:catAx>
        <c:axId val="148028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80308320"/>
        <c:crosses val="autoZero"/>
        <c:auto val="1"/>
        <c:lblAlgn val="ctr"/>
        <c:lblOffset val="100"/>
        <c:noMultiLvlLbl val="0"/>
      </c:catAx>
      <c:valAx>
        <c:axId val="14803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8028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Italy</a:t>
            </a:r>
          </a:p>
        </c:rich>
      </c:tx>
      <c:layout>
        <c:manualLayout>
          <c:xMode val="edge"/>
          <c:yMode val="edge"/>
          <c:x val="0.4735565476190477"/>
          <c:y val="0.1300108490243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9715973003374579E-2"/>
          <c:y val="2.9151321481227371E-2"/>
          <c:w val="0.91391497937757782"/>
          <c:h val="0.8379678087223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'fig-4-4'!$A$16</c:f>
              <c:strCache>
                <c:ptCount val="1"/>
                <c:pt idx="0">
                  <c:v>IT AGRICULTURE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'fig-4-4'!$B$15:$Q$15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'fig-4-4'!$B$16:$Q$16</c:f>
              <c:numCache>
                <c:formatCode>#,##0</c:formatCode>
                <c:ptCount val="16"/>
                <c:pt idx="0">
                  <c:v>43844.442340000001</c:v>
                </c:pt>
                <c:pt idx="1">
                  <c:v>43155.48083</c:v>
                </c:pt>
                <c:pt idx="2">
                  <c:v>41893.661119999997</c:v>
                </c:pt>
                <c:pt idx="3">
                  <c:v>42232.751149999996</c:v>
                </c:pt>
                <c:pt idx="4">
                  <c:v>42292.324569999997</c:v>
                </c:pt>
                <c:pt idx="5">
                  <c:v>41630.074289999997</c:v>
                </c:pt>
                <c:pt idx="6">
                  <c:v>41251.026210000004</c:v>
                </c:pt>
                <c:pt idx="7">
                  <c:v>41423.980430000003</c:v>
                </c:pt>
                <c:pt idx="8">
                  <c:v>42598.716560000001</c:v>
                </c:pt>
                <c:pt idx="9">
                  <c:v>41713.929029999999</c:v>
                </c:pt>
                <c:pt idx="10">
                  <c:v>41980.925840000004</c:v>
                </c:pt>
                <c:pt idx="11">
                  <c:v>41370.050389999997</c:v>
                </c:pt>
                <c:pt idx="12">
                  <c:v>42567.616900000001</c:v>
                </c:pt>
                <c:pt idx="13">
                  <c:v>42515.606930000002</c:v>
                </c:pt>
                <c:pt idx="14">
                  <c:v>40160.421119999999</c:v>
                </c:pt>
                <c:pt idx="15">
                  <c:v>39807.811150000001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2-4302-97DB-C331CF64F272}"/>
            </c:ext>
          </c:extLst>
        </c:ser>
        <c:ser>
          <c:idx val="1"/>
          <c:order val="1"/>
          <c:tx>
            <c:strRef>
              <c:f>'fig-4-4'!$A$17</c:f>
              <c:strCache>
                <c:ptCount val="1"/>
                <c:pt idx="0">
                  <c:v>IT MINING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'fig-4-4'!$B$15:$Q$15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'fig-4-4'!$B$17:$Q$17</c:f>
              <c:numCache>
                <c:formatCode>#,##0</c:formatCode>
                <c:ptCount val="16"/>
                <c:pt idx="0">
                  <c:v>3700.78278</c:v>
                </c:pt>
                <c:pt idx="1">
                  <c:v>3034.5279599999999</c:v>
                </c:pt>
                <c:pt idx="2">
                  <c:v>3071.6300900000001</c:v>
                </c:pt>
                <c:pt idx="3">
                  <c:v>3814.36094</c:v>
                </c:pt>
                <c:pt idx="4">
                  <c:v>3621.0889999999999</c:v>
                </c:pt>
                <c:pt idx="5">
                  <c:v>3759.0988699999998</c:v>
                </c:pt>
                <c:pt idx="6">
                  <c:v>3773.18471</c:v>
                </c:pt>
                <c:pt idx="7">
                  <c:v>3811.3488499999999</c:v>
                </c:pt>
                <c:pt idx="8">
                  <c:v>3216.4111499999999</c:v>
                </c:pt>
                <c:pt idx="9">
                  <c:v>3311.3698899999999</c:v>
                </c:pt>
                <c:pt idx="10">
                  <c:v>3597.0996500000001</c:v>
                </c:pt>
                <c:pt idx="11">
                  <c:v>3348.8631999999998</c:v>
                </c:pt>
                <c:pt idx="12">
                  <c:v>3096.49152</c:v>
                </c:pt>
                <c:pt idx="13">
                  <c:v>3905.8715900000002</c:v>
                </c:pt>
                <c:pt idx="14">
                  <c:v>3382.9948199999999</c:v>
                </c:pt>
                <c:pt idx="15">
                  <c:v>3137.71083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2-4302-97DB-C331CF64F272}"/>
            </c:ext>
          </c:extLst>
        </c:ser>
        <c:ser>
          <c:idx val="2"/>
          <c:order val="2"/>
          <c:tx>
            <c:strRef>
              <c:f>'fig-4-4'!$A$18</c:f>
              <c:strCache>
                <c:ptCount val="1"/>
                <c:pt idx="0">
                  <c:v>IT MANUFACTURING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'fig-4-4'!$B$15:$Q$15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'fig-4-4'!$B$18:$Q$18</c:f>
              <c:numCache>
                <c:formatCode>#,##0</c:formatCode>
                <c:ptCount val="16"/>
                <c:pt idx="0">
                  <c:v>154763.47401999999</c:v>
                </c:pt>
                <c:pt idx="1">
                  <c:v>125459.75486</c:v>
                </c:pt>
                <c:pt idx="2">
                  <c:v>131836.50959999999</c:v>
                </c:pt>
                <c:pt idx="3">
                  <c:v>129315.59334000001</c:v>
                </c:pt>
                <c:pt idx="4">
                  <c:v>120013.63558</c:v>
                </c:pt>
                <c:pt idx="5">
                  <c:v>104172.1235</c:v>
                </c:pt>
                <c:pt idx="6">
                  <c:v>96478.451960000006</c:v>
                </c:pt>
                <c:pt idx="7">
                  <c:v>99431.185880000005</c:v>
                </c:pt>
                <c:pt idx="8">
                  <c:v>96856.629079999999</c:v>
                </c:pt>
                <c:pt idx="9">
                  <c:v>94587.897960000002</c:v>
                </c:pt>
                <c:pt idx="10">
                  <c:v>95729.618409999995</c:v>
                </c:pt>
                <c:pt idx="11">
                  <c:v>90721.080809999999</c:v>
                </c:pt>
                <c:pt idx="12">
                  <c:v>81558.767250000004</c:v>
                </c:pt>
                <c:pt idx="13">
                  <c:v>92983.240550000002</c:v>
                </c:pt>
                <c:pt idx="14">
                  <c:v>93621.20882</c:v>
                </c:pt>
                <c:pt idx="15">
                  <c:v>89083.344769999996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02-4302-97DB-C331CF64F272}"/>
            </c:ext>
          </c:extLst>
        </c:ser>
        <c:ser>
          <c:idx val="3"/>
          <c:order val="3"/>
          <c:tx>
            <c:strRef>
              <c:f>'fig-4-4'!$A$19</c:f>
              <c:strCache>
                <c:ptCount val="1"/>
                <c:pt idx="0">
                  <c:v>IT ENERGY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'fig-4-4'!$B$15:$Q$15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'fig-4-4'!$B$19:$Q$19</c:f>
              <c:numCache>
                <c:formatCode>#,##0</c:formatCode>
                <c:ptCount val="16"/>
                <c:pt idx="0">
                  <c:v>138986.41404999999</c:v>
                </c:pt>
                <c:pt idx="1">
                  <c:v>118455.85169</c:v>
                </c:pt>
                <c:pt idx="2">
                  <c:v>121392.89877</c:v>
                </c:pt>
                <c:pt idx="3">
                  <c:v>118657.10189000001</c:v>
                </c:pt>
                <c:pt idx="4">
                  <c:v>115478.1823</c:v>
                </c:pt>
                <c:pt idx="5">
                  <c:v>100325.76880000001</c:v>
                </c:pt>
                <c:pt idx="6">
                  <c:v>92469.507689999999</c:v>
                </c:pt>
                <c:pt idx="7">
                  <c:v>96271.618879999995</c:v>
                </c:pt>
                <c:pt idx="8">
                  <c:v>95722.277279999995</c:v>
                </c:pt>
                <c:pt idx="9">
                  <c:v>96314.354149999999</c:v>
                </c:pt>
                <c:pt idx="10">
                  <c:v>87542.713109999997</c:v>
                </c:pt>
                <c:pt idx="11">
                  <c:v>83047.151629999993</c:v>
                </c:pt>
                <c:pt idx="12">
                  <c:v>74293.654800000004</c:v>
                </c:pt>
                <c:pt idx="13">
                  <c:v>77250.022020000004</c:v>
                </c:pt>
                <c:pt idx="14">
                  <c:v>83583.206590000002</c:v>
                </c:pt>
                <c:pt idx="15">
                  <c:v>65009.759510000004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02-4302-97DB-C331CF64F272}"/>
            </c:ext>
          </c:extLst>
        </c:ser>
        <c:ser>
          <c:idx val="4"/>
          <c:order val="4"/>
          <c:tx>
            <c:strRef>
              <c:f>'fig-4-4'!$A$20</c:f>
              <c:strCache>
                <c:ptCount val="1"/>
                <c:pt idx="0">
                  <c:v>IT TRANSPORTATION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'fig-4-4'!$B$15:$Q$15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'fig-4-4'!$B$20:$Q$20</c:f>
              <c:numCache>
                <c:formatCode>#,##0</c:formatCode>
                <c:ptCount val="16"/>
                <c:pt idx="0">
                  <c:v>50935.392509999998</c:v>
                </c:pt>
                <c:pt idx="1">
                  <c:v>42724.20998</c:v>
                </c:pt>
                <c:pt idx="2">
                  <c:v>45151.009149999998</c:v>
                </c:pt>
                <c:pt idx="3">
                  <c:v>43117.677129999996</c:v>
                </c:pt>
                <c:pt idx="4">
                  <c:v>42158.251830000001</c:v>
                </c:pt>
                <c:pt idx="5">
                  <c:v>41839.391009999999</c:v>
                </c:pt>
                <c:pt idx="6">
                  <c:v>40283.836179999998</c:v>
                </c:pt>
                <c:pt idx="7">
                  <c:v>37128.443350000001</c:v>
                </c:pt>
                <c:pt idx="8">
                  <c:v>36620.340210000002</c:v>
                </c:pt>
                <c:pt idx="9">
                  <c:v>39919.427100000001</c:v>
                </c:pt>
                <c:pt idx="10">
                  <c:v>40357.689830000003</c:v>
                </c:pt>
                <c:pt idx="11">
                  <c:v>42263.844429999997</c:v>
                </c:pt>
                <c:pt idx="12">
                  <c:v>33029.166440000001</c:v>
                </c:pt>
                <c:pt idx="13">
                  <c:v>37364.495569999999</c:v>
                </c:pt>
                <c:pt idx="14">
                  <c:v>38894.52824</c:v>
                </c:pt>
                <c:pt idx="15">
                  <c:v>42363.719510000003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02-4302-97DB-C331CF64F272}"/>
            </c:ext>
          </c:extLst>
        </c:ser>
        <c:ser>
          <c:idx val="5"/>
          <c:order val="5"/>
          <c:tx>
            <c:strRef>
              <c:f>'fig-4-4'!$A$21</c:f>
              <c:strCache>
                <c:ptCount val="1"/>
                <c:pt idx="0">
                  <c:v>IT PUBLIC ADMINISTRATION/DEFENCE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'fig-4-4'!$B$15:$Q$15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'fig-4-4'!$B$21:$Q$21</c:f>
              <c:numCache>
                <c:formatCode>#,##0</c:formatCode>
                <c:ptCount val="16"/>
                <c:pt idx="0">
                  <c:v>2551.28719</c:v>
                </c:pt>
                <c:pt idx="1">
                  <c:v>3045.9594400000001</c:v>
                </c:pt>
                <c:pt idx="2">
                  <c:v>3032.5231199999998</c:v>
                </c:pt>
                <c:pt idx="3">
                  <c:v>2485.4044399999998</c:v>
                </c:pt>
                <c:pt idx="4">
                  <c:v>2022.5651700000001</c:v>
                </c:pt>
                <c:pt idx="5">
                  <c:v>2236.76836</c:v>
                </c:pt>
                <c:pt idx="6">
                  <c:v>2458.5916299999999</c:v>
                </c:pt>
                <c:pt idx="7">
                  <c:v>2603.3449700000001</c:v>
                </c:pt>
                <c:pt idx="8">
                  <c:v>3100.8537700000002</c:v>
                </c:pt>
                <c:pt idx="9">
                  <c:v>2841.7888899999998</c:v>
                </c:pt>
                <c:pt idx="10">
                  <c:v>2713.5172200000002</c:v>
                </c:pt>
                <c:pt idx="11">
                  <c:v>3048.3188</c:v>
                </c:pt>
                <c:pt idx="12">
                  <c:v>3700.22235</c:v>
                </c:pt>
                <c:pt idx="13">
                  <c:v>1715.9074599999999</c:v>
                </c:pt>
                <c:pt idx="14">
                  <c:v>1538.48152</c:v>
                </c:pt>
                <c:pt idx="15">
                  <c:v>1471.19228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02-4302-97DB-C331CF64F272}"/>
            </c:ext>
          </c:extLst>
        </c:ser>
        <c:ser>
          <c:idx val="6"/>
          <c:order val="6"/>
          <c:tx>
            <c:strRef>
              <c:f>'fig-4-4'!$A$22</c:f>
              <c:strCache>
                <c:ptCount val="1"/>
                <c:pt idx="0">
                  <c:v>IT  OTHER SECTORS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'fig-4-4'!$B$15:$Q$15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'fig-4-4'!$B$22:$Q$22</c:f>
              <c:numCache>
                <c:formatCode>#,##0</c:formatCode>
                <c:ptCount val="16"/>
                <c:pt idx="0">
                  <c:v>65948.82037000003</c:v>
                </c:pt>
                <c:pt idx="1">
                  <c:v>63626.101259999996</c:v>
                </c:pt>
                <c:pt idx="2">
                  <c:v>64848.147939999959</c:v>
                </c:pt>
                <c:pt idx="3">
                  <c:v>61568.445850000047</c:v>
                </c:pt>
                <c:pt idx="4">
                  <c:v>60334.754219999973</c:v>
                </c:pt>
                <c:pt idx="5">
                  <c:v>59539.282549999996</c:v>
                </c:pt>
                <c:pt idx="6">
                  <c:v>57890.074990000001</c:v>
                </c:pt>
                <c:pt idx="7">
                  <c:v>57332.224220000011</c:v>
                </c:pt>
                <c:pt idx="8">
                  <c:v>57383.764310000013</c:v>
                </c:pt>
                <c:pt idx="9">
                  <c:v>56194.982739999978</c:v>
                </c:pt>
                <c:pt idx="10">
                  <c:v>57509.37011000004</c:v>
                </c:pt>
                <c:pt idx="11">
                  <c:v>56978.919320000008</c:v>
                </c:pt>
                <c:pt idx="12">
                  <c:v>54063.82592000001</c:v>
                </c:pt>
                <c:pt idx="13">
                  <c:v>55984.70248999996</c:v>
                </c:pt>
                <c:pt idx="14">
                  <c:v>54376.46527000003</c:v>
                </c:pt>
                <c:pt idx="15">
                  <c:v>53528.347239999996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02-4302-97DB-C331CF64F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0290560"/>
        <c:axId val="1480292000"/>
      </c:barChart>
      <c:catAx>
        <c:axId val="148029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80292000"/>
        <c:crosses val="autoZero"/>
        <c:auto val="1"/>
        <c:lblAlgn val="ctr"/>
        <c:lblOffset val="100"/>
        <c:noMultiLvlLbl val="0"/>
      </c:catAx>
      <c:valAx>
        <c:axId val="148029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8029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E8-41AD-B647-7326F6A18AC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E8-41AD-B647-7326F6A18AC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E8-41AD-B647-7326F6A18AC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E8-41AD-B647-7326F6A18AC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E8-41AD-B647-7326F6A18AC1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E8-41AD-B647-7326F6A18AC1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FE8-41AD-B647-7326F6A18A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'fig-4-4'!$A$96:$A$102</c:f>
              <c:strCache>
                <c:ptCount val="7"/>
                <c:pt idx="0">
                  <c:v> AGRICULTURE</c:v>
                </c:pt>
                <c:pt idx="1">
                  <c:v> MINING</c:v>
                </c:pt>
                <c:pt idx="2">
                  <c:v> MANUFACTURING</c:v>
                </c:pt>
                <c:pt idx="3">
                  <c:v> ENERGY</c:v>
                </c:pt>
                <c:pt idx="4">
                  <c:v> TRANSPORTATION</c:v>
                </c:pt>
                <c:pt idx="5">
                  <c:v> PUBLIC ADMINISTRATION/DEFENCE</c:v>
                </c:pt>
                <c:pt idx="6">
                  <c:v>  OTHER SECTORS</c:v>
                </c:pt>
              </c:strCache>
            </c:strRef>
          </c:cat>
          <c:val>
            <c:numRef>
              <c:f>'fig-4-4'!$B$96:$B$102</c:f>
              <c:numCache>
                <c:formatCode>0.00</c:formatCode>
                <c:ptCount val="7"/>
                <c:pt idx="0">
                  <c:v>13.52158839295047</c:v>
                </c:pt>
                <c:pt idx="1">
                  <c:v>1.0657916904673366</c:v>
                </c:pt>
                <c:pt idx="2">
                  <c:v>30.259094530678233</c:v>
                </c:pt>
                <c:pt idx="3">
                  <c:v>22.081977989360453</c:v>
                </c:pt>
                <c:pt idx="4">
                  <c:v>14.389758227352962</c:v>
                </c:pt>
                <c:pt idx="5">
                  <c:v>0.49972243844525821</c:v>
                </c:pt>
                <c:pt idx="6">
                  <c:v>18.182066730745287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E8-41AD-B647-7326F6A18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'fig-4-4'!$A$73</c:f>
              <c:strCache>
                <c:ptCount val="1"/>
                <c:pt idx="0">
                  <c:v> AGRICULTURE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'fig-4-4'!$B$72:$C$72</c:f>
              <c:numCache>
                <c:formatCode>General</c:formatCode>
                <c:ptCount val="2"/>
                <c:pt idx="0">
                  <c:v>2008</c:v>
                </c:pt>
                <c:pt idx="1">
                  <c:v>2023</c:v>
                </c:pt>
              </c:numCache>
            </c:numRef>
          </c:cat>
          <c:val>
            <c:numRef>
              <c:f>'fig-4-4'!$B$73:$C$73</c:f>
              <c:numCache>
                <c:formatCode>0.0</c:formatCode>
                <c:ptCount val="2"/>
                <c:pt idx="0">
                  <c:v>9.5162858898758813</c:v>
                </c:pt>
                <c:pt idx="1">
                  <c:v>13.52158839295047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D-449F-A1C6-21A0F88309ED}"/>
            </c:ext>
          </c:extLst>
        </c:ser>
        <c:ser>
          <c:idx val="1"/>
          <c:order val="1"/>
          <c:tx>
            <c:strRef>
              <c:f>'fig-4-4'!$A$74</c:f>
              <c:strCache>
                <c:ptCount val="1"/>
                <c:pt idx="0">
                  <c:v> MINING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'fig-4-4'!$B$72:$C$72</c:f>
              <c:numCache>
                <c:formatCode>General</c:formatCode>
                <c:ptCount val="2"/>
                <c:pt idx="0">
                  <c:v>2008</c:v>
                </c:pt>
                <c:pt idx="1">
                  <c:v>2023</c:v>
                </c:pt>
              </c:numCache>
            </c:numRef>
          </c:cat>
          <c:val>
            <c:numRef>
              <c:f>'fig-4-4'!$B$74:$C$74</c:f>
              <c:numCache>
                <c:formatCode>0.0</c:formatCode>
                <c:ptCount val="2"/>
                <c:pt idx="0">
                  <c:v>0.80324221432005649</c:v>
                </c:pt>
                <c:pt idx="1">
                  <c:v>1.0657916904673366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D-449F-A1C6-21A0F88309ED}"/>
            </c:ext>
          </c:extLst>
        </c:ser>
        <c:ser>
          <c:idx val="2"/>
          <c:order val="2"/>
          <c:tx>
            <c:strRef>
              <c:f>'fig-4-4'!$A$75</c:f>
              <c:strCache>
                <c:ptCount val="1"/>
                <c:pt idx="0">
                  <c:v> MANUFACTURING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'fig-4-4'!$B$72:$C$72</c:f>
              <c:numCache>
                <c:formatCode>General</c:formatCode>
                <c:ptCount val="2"/>
                <c:pt idx="0">
                  <c:v>2008</c:v>
                </c:pt>
                <c:pt idx="1">
                  <c:v>2023</c:v>
                </c:pt>
              </c:numCache>
            </c:numRef>
          </c:cat>
          <c:val>
            <c:numRef>
              <c:f>'fig-4-4'!$B$75:$C$75</c:f>
              <c:numCache>
                <c:formatCode>0.0</c:formatCode>
                <c:ptCount val="2"/>
                <c:pt idx="0">
                  <c:v>33.590881431762746</c:v>
                </c:pt>
                <c:pt idx="1">
                  <c:v>30.259094530678233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FD-449F-A1C6-21A0F88309ED}"/>
            </c:ext>
          </c:extLst>
        </c:ser>
        <c:ser>
          <c:idx val="3"/>
          <c:order val="3"/>
          <c:tx>
            <c:strRef>
              <c:f>'fig-4-4'!$A$76</c:f>
              <c:strCache>
                <c:ptCount val="1"/>
                <c:pt idx="0">
                  <c:v> ENERGY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'fig-4-4'!$B$72:$C$72</c:f>
              <c:numCache>
                <c:formatCode>General</c:formatCode>
                <c:ptCount val="2"/>
                <c:pt idx="0">
                  <c:v>2008</c:v>
                </c:pt>
                <c:pt idx="1">
                  <c:v>2023</c:v>
                </c:pt>
              </c:numCache>
            </c:numRef>
          </c:cat>
          <c:val>
            <c:numRef>
              <c:f>'fig-4-4'!$B$76:$C$76</c:f>
              <c:numCache>
                <c:formatCode>0.0</c:formatCode>
                <c:ptCount val="2"/>
                <c:pt idx="0">
                  <c:v>30.166524656690658</c:v>
                </c:pt>
                <c:pt idx="1">
                  <c:v>22.081977989360453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FD-449F-A1C6-21A0F88309ED}"/>
            </c:ext>
          </c:extLst>
        </c:ser>
        <c:ser>
          <c:idx val="4"/>
          <c:order val="4"/>
          <c:tx>
            <c:strRef>
              <c:f>'fig-4-4'!$A$77</c:f>
              <c:strCache>
                <c:ptCount val="1"/>
                <c:pt idx="0">
                  <c:v> TRANSPORTATION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'fig-4-4'!$B$72:$C$72</c:f>
              <c:numCache>
                <c:formatCode>General</c:formatCode>
                <c:ptCount val="2"/>
                <c:pt idx="0">
                  <c:v>2008</c:v>
                </c:pt>
                <c:pt idx="1">
                  <c:v>2023</c:v>
                </c:pt>
              </c:numCache>
            </c:numRef>
          </c:cat>
          <c:val>
            <c:numRef>
              <c:f>'fig-4-4'!$B$77:$C$77</c:f>
              <c:numCache>
                <c:formatCode>0.0</c:formatCode>
                <c:ptCount val="2"/>
                <c:pt idx="0">
                  <c:v>11.055352313056758</c:v>
                </c:pt>
                <c:pt idx="1">
                  <c:v>14.389758227352962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FD-449F-A1C6-21A0F88309ED}"/>
            </c:ext>
          </c:extLst>
        </c:ser>
        <c:ser>
          <c:idx val="5"/>
          <c:order val="5"/>
          <c:tx>
            <c:strRef>
              <c:f>'fig-4-4'!$A$78</c:f>
              <c:strCache>
                <c:ptCount val="1"/>
                <c:pt idx="0">
                  <c:v> PUBLIC ADMINISTRATION/DEFENCE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'fig-4-4'!$B$72:$C$72</c:f>
              <c:numCache>
                <c:formatCode>General</c:formatCode>
                <c:ptCount val="2"/>
                <c:pt idx="0">
                  <c:v>2008</c:v>
                </c:pt>
                <c:pt idx="1">
                  <c:v>2023</c:v>
                </c:pt>
              </c:numCache>
            </c:numRef>
          </c:cat>
          <c:val>
            <c:numRef>
              <c:f>'fig-4-4'!$B$78:$C$78</c:f>
              <c:numCache>
                <c:formatCode>0.0</c:formatCode>
                <c:ptCount val="2"/>
                <c:pt idx="0">
                  <c:v>0.55374813753915997</c:v>
                </c:pt>
                <c:pt idx="1">
                  <c:v>0.49972243844525821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FD-449F-A1C6-21A0F88309ED}"/>
            </c:ext>
          </c:extLst>
        </c:ser>
        <c:ser>
          <c:idx val="6"/>
          <c:order val="6"/>
          <c:tx>
            <c:strRef>
              <c:f>'fig-4-4'!$A$79</c:f>
              <c:strCache>
                <c:ptCount val="1"/>
                <c:pt idx="0">
                  <c:v>  OTHER SECTORS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'fig-4-4'!$B$72:$C$72</c:f>
              <c:numCache>
                <c:formatCode>General</c:formatCode>
                <c:ptCount val="2"/>
                <c:pt idx="0">
                  <c:v>2008</c:v>
                </c:pt>
                <c:pt idx="1">
                  <c:v>2023</c:v>
                </c:pt>
              </c:numCache>
            </c:numRef>
          </c:cat>
          <c:val>
            <c:numRef>
              <c:f>'fig-4-4'!$B$79:$C$79</c:f>
              <c:numCache>
                <c:formatCode>0.0</c:formatCode>
                <c:ptCount val="2"/>
                <c:pt idx="0">
                  <c:v>14.313965356754732</c:v>
                </c:pt>
                <c:pt idx="1">
                  <c:v>18.182066730745287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FD-449F-A1C6-21A0F883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31263472"/>
        <c:axId val="1631257232"/>
      </c:barChart>
      <c:catAx>
        <c:axId val="163126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31257232"/>
        <c:crosses val="autoZero"/>
        <c:auto val="1"/>
        <c:lblAlgn val="ctr"/>
        <c:lblOffset val="100"/>
        <c:noMultiLvlLbl val="0"/>
      </c:catAx>
      <c:valAx>
        <c:axId val="16312572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3126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'fig-4-4'!$A$120</c:f>
              <c:strCache>
                <c:ptCount val="1"/>
                <c:pt idx="0">
                  <c:v>EU annual Emission reduction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'fig-4-4'!$B$119:$P$119</c:f>
              <c:strCach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strCache>
            </c:strRef>
          </c:cat>
          <c:val>
            <c:numRef>
              <c:f>'fig-4-4'!$B$120:$P$120</c:f>
              <c:numCache>
                <c:formatCode>#,##0</c:formatCode>
                <c:ptCount val="15"/>
                <c:pt idx="0">
                  <c:v>-7.3389840939765794</c:v>
                </c:pt>
                <c:pt idx="1">
                  <c:v>0.36438489548055392</c:v>
                </c:pt>
                <c:pt idx="2">
                  <c:v>-1.6291095691458364</c:v>
                </c:pt>
                <c:pt idx="3">
                  <c:v>-2.0457357704474677</c:v>
                </c:pt>
                <c:pt idx="4">
                  <c:v>-2.9041322854565723</c:v>
                </c:pt>
                <c:pt idx="5">
                  <c:v>-3.2067242864952785</c:v>
                </c:pt>
                <c:pt idx="6">
                  <c:v>1.1149074150746145</c:v>
                </c:pt>
                <c:pt idx="7">
                  <c:v>-0.23578299074950076</c:v>
                </c:pt>
                <c:pt idx="8">
                  <c:v>1.5193987381783585</c:v>
                </c:pt>
                <c:pt idx="9">
                  <c:v>-1.8047776909655324</c:v>
                </c:pt>
                <c:pt idx="10">
                  <c:v>-4.7670667050573972</c:v>
                </c:pt>
                <c:pt idx="11">
                  <c:v>-10.091713896352248</c:v>
                </c:pt>
                <c:pt idx="12">
                  <c:v>5.8125999912753308</c:v>
                </c:pt>
                <c:pt idx="13">
                  <c:v>-0.83940314074485334</c:v>
                </c:pt>
                <c:pt idx="14">
                  <c:v>-7.5065276350931835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D-4427-BB9F-09499F9C95C7}"/>
            </c:ext>
          </c:extLst>
        </c:ser>
        <c:ser>
          <c:idx val="1"/>
          <c:order val="1"/>
          <c:tx>
            <c:strRef>
              <c:f>'fig-4-4'!$A$121</c:f>
              <c:strCache>
                <c:ptCount val="1"/>
                <c:pt idx="0">
                  <c:v>Italian annual Emission reduction 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'fig-4-4'!$B$119:$P$119</c:f>
              <c:strCach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strCache>
            </c:strRef>
          </c:cat>
          <c:val>
            <c:numRef>
              <c:f>'fig-4-4'!$B$121:$P$121</c:f>
              <c:numCache>
                <c:formatCode>#,##0</c:formatCode>
                <c:ptCount val="15"/>
                <c:pt idx="0">
                  <c:v>-13.289485325657616</c:v>
                </c:pt>
                <c:pt idx="1">
                  <c:v>2.9347780774714654</c:v>
                </c:pt>
                <c:pt idx="2">
                  <c:v>-2.4402726924095992</c:v>
                </c:pt>
                <c:pt idx="3">
                  <c:v>-3.806296584121486</c:v>
                </c:pt>
                <c:pt idx="4">
                  <c:v>-8.4002456114605444</c:v>
                </c:pt>
                <c:pt idx="5">
                  <c:v>-5.3458840080264807</c:v>
                </c:pt>
                <c:pt idx="6">
                  <c:v>1.0153693239792736</c:v>
                </c:pt>
                <c:pt idx="7">
                  <c:v>-0.74057346834262394</c:v>
                </c:pt>
                <c:pt idx="8">
                  <c:v>-0.18338135553618143</c:v>
                </c:pt>
                <c:pt idx="9">
                  <c:v>-1.6282711818378186</c:v>
                </c:pt>
                <c:pt idx="10">
                  <c:v>-2.6265613494374733</c:v>
                </c:pt>
                <c:pt idx="11">
                  <c:v>-8.8748178222762757</c:v>
                </c:pt>
                <c:pt idx="12">
                  <c:v>6.6402512232520765</c:v>
                </c:pt>
                <c:pt idx="13">
                  <c:v>1.2310604575656523</c:v>
                </c:pt>
                <c:pt idx="14">
                  <c:v>-6.7041455425925909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DD-4427-BB9F-09499F9C9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268752"/>
        <c:axId val="1631255792"/>
      </c:barChart>
      <c:catAx>
        <c:axId val="163126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31255792"/>
        <c:crosses val="autoZero"/>
        <c:auto val="1"/>
        <c:lblAlgn val="ctr"/>
        <c:lblOffset val="100"/>
        <c:noMultiLvlLbl val="0"/>
      </c:catAx>
      <c:valAx>
        <c:axId val="163125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3126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plotArea>
      <cx:plotAreaRegion>
        <cx:series layoutId="regionMap" uniqueId="{B788DCC3-2ABE-408C-ACEB-3817459AA947}">
          <cx:tx>
            <cx:txData>
              <cx:f>_xlchart.v5.2</cx:f>
              <cx:v>Number of Installed Photovoltaic Systems</cx:v>
            </cx:txData>
          </cx:tx>
          <cx:dataId val="0"/>
          <cx:layoutPr>
            <cx:geography cultureLanguage="it-IT" cultureRegion="IT" attribution="Con tecnologia Bing">
              <cx:geoCache provider="{E9337A44-BEBE-4D9F-B70C-5C5E7DAFC167}">
                <cx:binary>1Ftrc9S6lv0rFJ/HOXpa0q17p+ra/e7OOwFyvrhCCPJLlm35/etndwc4ScMBpoaaugDVJHarLWtp
773W2u5/Pgz/eMgf7+tXg8kL94+H4V+v46Yp//HHH+4hfjT37sQkD7V19mNz8mDNH/bjx+Th8Y8P
9X2fFPoPgjD74yG+r5vH4fV//xM+TT/anX24bxJbXLaP9Xj16Nq8cd85981Tr+4/mKSYJa6pk4cG
/+v1zpr39/WH5P71q8eiSZrxZiwf//X6xdtev/rj+MO+uvCrHObWtB9gLOMnPkG+QJSgwx/y+lVu
C/3ptDoRvsK+r/jTWSQ+X/rs3sDwn5rRYT73Hz7Uj87BPR3+fzH0xQ08nTl5/erBtkWzXzwN6/iv
1+vmPt/feeJs+HQmtPs7WN8cbvmPl+v+3/88OgCLcHTkGTTHK/ajU18hc9Hqw+R+GSzoRElGqS+Z
OvyRL2DB/omPFZPKP8Ljx/P4Nhifxx0hsT/8myExNwkg4V1Zc6+LXxko7IQTKili+FuBgvHJ/gwX
XD4Bpl4GytO0Xv3EtL4N0PH4I6Dm5gQ++jeD6s1j8djYz+v0a3IZp1hgzv4GIsm4ZIh9Smb486Wf
ctmPp/NtaD6PO4IEDv9meFxDbXn8tUGDTpDkQmL0KShepjF1gijFGHPxqbocBc3PTOjbmPw18giV
/YnfDZbkYZ/SPm/W/3ucUHHCpRC+5PxlVWEnmHMsKP18rafAuP7xBP4Ghc8Dj0FIHn4zDHb3U/Ir
MxWG8o58X3wJjJdAEKBdvoS4OULih9P4Ng6fhh2hAEd/MxQukkdji+bx8/b8v4cC0F/kIw4U3n/K
UMCnntFfcaIIUQRj+SlBHeHxMxP6NiR/jTxCZX/iN4PlxrqH+1/KtegJ44r7EuEvZOoZKsC1MAWe
xcURHD8xkW+j8WXgERj7478ZGOF9fv++/qXlAsq0v5eB4hMYUKWfo+GfUCZ8DlH0BawnGfRUPX5m
Qt9G5a+RR7DAid8OFVPeF78SFYZOJGQuyYj/lJsgFp6jwk4kY4AJPWK54f2PZ/J3cHwe+RUcpvzN
8FjUSZsnr/bUfUruXy33v/1ChsX8E+xTyjilX2LiOTgUxCLwYkE/ackjjJ5m5/387L4N2N98zBF6
i/rkzcnyN8Pv9L4Ga+4X8gAKSYwjqugnKfLSBsP0BDNCCeHs8zWfktuP5/FtaD6PO8Jif/g3Q+Km
3if7wnr/zhv76t8fEv0rYfFPGMNMyH2lfx5A+IRILJXgf8XX85rzv5zUtzH65occAXZTn/wb/v5e
ZuW/39ftNP1KOUNOCBFMUfLJ/Hop8yF6JAcfk8pPHvNRuvuJ+XwboS8Dj1CB4//hkPyNt/3cPn7x
lv+tq0/BrOScCUTAkBRSwYo/Dx8CQn9fmCQTDBMQoS+z2mer/e+n8208Po97MfX/cOf+1vxatszI
ifK5D17wUQkhJ0wh0Pz8SLT8eALfXuzP4472/v7wf/jmfzHjfVsr0e0vVSyMnUDvBEQL/aZ+lCfQ
OqEI5MzLbf8T8/g2FF8Gvrizw439ZlAE9w68Rmhd/koyjGDnq72e/2TLH9VyHzxizCj4YS/h+Lm5
fBuR52OPQIFTvxkopzZP3K9kVfgE+ooE/v0lP55XB+h0KRCOXP4VPc/J1Y+n821MPo87wgMO/3/j
8feN4C+t8hmEwPzQY3/WC/7+2cNdQ+v/aOiLVv2Lyvh5u68//Os1WIzPavz+Iz6Ne9IZnyvrEw5f
BjzeuwbGyhOOfKmk3NuUTEoIsP5xf2bfJoYusfIp9MWYAir9+lVh6yaGxr84QYAyEgRiD6iCD8nQ
2XZ/ivITyI8KKR/5ilKu2JfHGi5sPmpbfFmIT7+/KlpzYZOicfvZvH5VPr1tP08B1iqF0OcI7Ajw
I4BwwPmH+yt4dGL/7v+y3FRToyQJJktVkPG7kdgoyHQ/BEhPftAVZlcLesPQQhTChqVxeZD7/lK0
7K1EfUja/rpm03Lq9aOr0jh8tpI/MUGCpCJMMmCnivjMZ7BIzyeY9poolNAxkH5XBikj6UoUslyl
COcb+IGElniSBd4o513kNrFNH1yRt9dJZca1TbJqIaJYz0w0so1hUxRq+JC1Ld3H7890TxWeLyVM
EKoWIT7HVAB2/n6pny1ljvYI8moKJjWUd1aLuykeh1PrO7eM67Zdp7q+HEtvmtlG+m+nCPGtG00V
sl7mC6ktWeEYJfOpZWuApbjkeb5i/ZTPbVuOf9a6X5HyLnIDuQTHz101tLzRJeVb3MouDVPjkmWj
xvcVTYI4b6O1q2LiL6MYHmOhnmvPpXuHmO/fDFXaLATKTgUb5TZqfW9RUW3imanrkAiPz5OCDDPU
5XbjBvHRa2R7wfPO1EEhfRt4bOqvvbQtgyqfFk2k6sumTdv599dzv/2P11NJ6kPISESgtX+E/OSR
Ejd9PQZl6Z33bSqDLCvHmbLesMikSIMkUuu0itbNWOBdUvObMS7SVYpxHkapP14K2b77wZy+xhgD
d6FUQrmk+9B5iXGV1bhLinEKaMWGi772hl0xTW/KYWrO+gZ5p8Uw0/nkX3VZ+XGqMhHWeTf+aSx6
a1uMgu9PhxxFL2w5BrkJlDZwV7CrGH85nbpIXNuZ1AVDg8q5aOL41Phpv+hxZQLU2LtmYNMFbQzq
gqT3vaBkplkmQ8HWQ1SVd0R2eEuzFG9MxteWozvZ9+odS60LutY+RCXzt82AcCi1yWdmSkmASRav
247ZOTajCPrS5duCZsni+/e276YdwQ8dNikgCSoBCUgcLXVR1SSrBtQGrirfMFmTWYnHNuhi/d5O
KBzo0K0K0463MrpnvZdteyLIoqCNCI3l9ez704FW01ezYUhIeMqEQHGWR5tRjZFvrcNwfWWKKIg7
PCcQoxdjhswFw+mFGjRbf/+ax8mZYCKgBAhM9hGgAOiX8I7dlKaQbGwgbHHr8QySCa10WHQMQrEZ
2wlQZM06TpIo6KKiu26nWi0Mockiyd/xXJtdjpW4rBh+R3AcrWM8pYEB/vGDLE32M3lWRvYzJRAQ
hEJtYoKq/fI9y33FiJMCM26DkdO3OktwUA2YnmLc3bkCJ3GASs8tq76kt8xms0Gr6Mrvm2iTtu2d
h9IpLBzrt+1E3soog/fzPJvmmYSIcoZu2rKzZ8jUV7JrB0jxblM3KjsfyuGNGpA740Znwdhg+3Zk
1fCDKPPZMfgYYov7gjAOZXJftF/eXdKTZMhoUwZ5nam1R8Syb2h9AU8VetsmifqgGsVNZEhx7Tyr
d9KL9AwV5SMaDbncnxvKxF7rgnhbK2w80zTx5n1cpnNXN9UFisZZW9H4OrP+YzuSdCe6ScxiHE0L
U3cbL+nkZctrOVeefRcpW6w8P/2zj3p300mxnLJhG+VouFUIF4t0Vw/SzY0Y1Yq1RRL4ZNJhpBDf
VEIU1yaiZ9GYi5WLiF1Q0kPd5Fm2ilF1d6hcma+HmclOPRPBk5Raw+2xDK+7tqA3hp9ipelt3ruw
QzQ+taZFwSHH1ZEYgmIyU+Bwn61K13cb6fdQmUrbBorE5boaan7tRnkjvUItcuTrQFWKvkWomneZ
SIKyss0VZM3pPI3K9YB9siptqmaQCexZ2SJ7Jsi4Y1kOGa/r0GIanZjrdKhXKR9I4PpYn+qibcKx
7lWA4OJrwmgUNMl5C5V77fVSn5bkSuGGnrYIEmJSZuXC1nk6K2nE1tL343nrs/Ss65J6LhNkF91+
8w37Fz71oZKZu2mI6IIp8tFu1MZ3C8y8ctPUHlkxj43h1ET9thzJO8+n0ZaY2NuqwkeLikV5QHit
zg8v1TSouRcBoRmqIp6lapgNZYEegZRtCv5BZ/pPSxp7aRSSW+NHdVBlVd8EERFhV8niDanbc9dq
tJYEMgAB2XAaRxGCYGtmWcMebUeru1bqNCymRu8sAgKFrLfVZT4B3vCTHV2YFa29bNI71ytz40jf
zp8SDMcmDlUi6stiFNWKW8eDnpNZIiv8Tst4CPyini4b1jCAvErCrCzIpkkUXYuO9AvRjFXojfmH
umD1pSxDVRb5st9v9Nwyc668ehVFdE2mqrtjDFgLVY0XaOSqbdp25a5Kxvelpf4HU1TzPPNOD4Eg
udRXTq9ia7OtQ/m0HGALN7iUM3QgQkwk4tzTgi+I1/OV7fBtqrmZkUEXofWlmfMULWIdXUwAYRZA
uuo3mY34NuuBVcjGQlyqMmgqlCz9QpKdQKxZFKzI1qSW9UrJaAqBrEJW23O4w9BKUHHpyYiusI79
dZUKf+v55ZtEdemuLbm/sFXkLy2a3um4nja113TLIYftm6BEb6aKt3OqNIe3ibsSjXzrA0nVfbYz
+5cxptliqFN/p6Ni6RrGrw/XRo3v7wzpKtjDTbL0ctcHifXroKXjtIiy4RFLVt5lUvvhREUTOlnU
t1BTmhBx588Powpc821Krb/pVfOYENnPIu3ZedKndmathwJpm2h1YAzQhikCNwl23U0mMLifloz7
2ekkhjGsyVQumG+TEJsEMgp2JOzqeNPQ1txkHTXXQ3KumVYBzTq+PdyBbttr5dpFXcj+1HhdEiQ+
EhdtlqTBxKP4TRElWZBaPMwpaR/SScSB62q3zKCsnJbVtG0LXu8mUhRhyzIVap3LdcRGNy9xJgMv
vqSiTJa2MO+15eytKse7Sidr5urxonVptpu8spt1cR3ETsXzyk79RsbTmYpQfjbZAi3SqElnSYLS
K90A92yVXTmvn1bUDNFWNapdRQ86H/x1mZTifPLNJiortM1T78+06/pwwKKYdX06nGejSBY9orNo
GORC6D7eORTRoB94AaoL93eHn5yJ+zd87N7hZJ0jMZ1WjSzO2BhH4VN5lIXzV412eB6LIln4k+lu
hFZlSGl2W6Kku4LouxN8HBcVafiSJlgvUkGqBTyEaVeIx35Q2i7a1vsXge04qxNUhhH3zaKDB78D
IqAw0eF9wtmw1KXHruMhmrOOqTWEDd8mFeZbWtIiaA4FPtObZjLeBqRRsRwLXs29vM3CMh3UKU3i
PHBDkSxxUy5JVvZrlGQfKzOVG52OTYATnJwhG7lZppurzOveICBGa532ZKMzA/lFDvqKVVwHfUvr
N5HI3kcOUnlTT6HlZbHoaFGu47Yvgqis42vsiTkaho3LbHfjD85f8E09cb5VJsKLmNHxz8Q7H9r+
LLLtRe0MBDlx8VIwNAQdnYatJfGSHTRP7GG3Oygu5es2SDQKs0T0Fy5nc5xid0ZQ0s90l8lV18iV
qtvsLjPeWe9DAU5pcY5AMyxLj55x1NWXMVTUmRiFXbT5qHaMb0eEo3k5qXKmok4uVNnzbdQPJvQx
HWbKqHGRbiAg2ouEF+PFBMRpIZFdpbJQSx/LZFbxIt6UicsXjYw2WjT0qgSdNMs17uZjavtlK/Ow
bcpVLIaQZ122O7z0lA9h0UQssHEeLydihhVVZbzDtMxCkdrtJIf0NEd5FvAsUXPD6/50U6Sx25X7
F45EFkoxDAvcS3fFtRIL26ySdGG8Op65qKO3Ji3lytDoPE0bYHaqwsuMmSHsWqVvMxNOqtdnaTEG
sA3VeZ+67hwmKBauKadrHCfntdetOqsDbIl63wN5CuV+idzg07kvpmwXVyrb1VkSaBpP20qb7Iq3
bJ4wFF/z3iuCqVJ2bVO/DU3vNYtSmtOely34HVN/I6uoDEyd54sUl94sGWm9Q7GfrjNE1gMf4bdK
1rta84e4qM1Zg71goi27dr3Vs7If68vJ07dVIVxYKoOvykb088zgbGX8IptFRcvcYhQ1DvJqAJbH
myClmd2S/cf6guMwbZtm2Q/O2zgOI0oTVXB7CQkdZNlwiKN2m6XSvoWAXvi2NVdRgm5U1ZjzOipx
YKnbZ5tUX5qEwj5I6a3MejzPy6th8LPLCYnrVsdmdlADXd7ykGgNZL0v+4vewSWAxUyztmzTeTtU
0xuDyTJNQCme46ibPnQS2JQVG+A2QHj1OIWmKIuZ3d86LfTVuDc8OpZDGZAR0J/KP5OpKs6jqbvB
cZfM4zTWK2h6uQtCz7XNFx7YTGe+76De8dHMy6hJZlMXhRgckx2uon4BajcKWvimzNXkIg/ir0+W
KZveybT6IIVXLEitYDd1tkmXnV8z0KDTrKtyN68zCF3c+eR2ygc3b0xyOwztOzqoK9kXxY3bVyMX
x2DDBNKp8apGsd4miewDgnITcBaRdasBru/LOYKORZIPCgkxAb1WwX0fQw/quUhSPvgXFBcgoZNk
gyZJlqYdmitQefEs94Y/qRuqbezJTVXF6ayTLpsDYXTnhxedi3nDmb50bf3+sOBxQuimKn2+Jn29
TPPpB2bHV5rOF/BYBRJgEUKjkhz7WaSvUB7JnoCUy8cwZ0qfkimJVs4Id2qT6Ix1fneWyVLPLRuH
i++vFv7q8tCV8MH944piHx4yOJKUshSxIiJqgqxsZNiXSbxIlO7CBLd1WCJUr1hc5SCNpd6miXJn
ol1UchnbckGUVbtO4GnVSt8F4MCQWTzGICFFbc+iNJHL70+WfgUtfNln78UoaOhCc/F4sjoyrGtS
WwcJNkDOM38IUuAvg+22VPjddoqzq4pEdJY0ursdMhXkE6Fv9yxnl8EXvkLRmTE4kEhImfFs6pkL
iMmGtWqYWkqPy5C5ftz0ZfehT5y5Ns6BnumiZBE7xO9qoaBI1h5wmMlbyFixH9lxX9+iAvELbVIG
zjTB8sgp7r0hHUwmp+DAKKcBKmU4emAsSdXbeQuPBod0v1s94ao5KzwVchSl2+8v9FemIHQ9GIeN
ITlcRsDj8C9jKG41iAkmpiCuMQ5aL+2aANVxkHSpvKxlDsbIoTikkyKBB872LKJ1teGDC2PpVx+m
keSQNJLiBzvgK7tqPzHfB5uKwVMvkhzOP3NAJjUSr4AsGtTglO0ag3eWtMWZ7l0FlDS5tjh/aDEB
wVck2SyvU7Zum6wLjGD6FAlqf7BSYOIfpRuCCPMxPGLAKFjTjB4FkI5t4bsIQ1ZLnQysXT55DCok
Y1PO+BD1mwq3bqmZQ3eNLB+QEt21a027LlReLMYsMFaDAYfKdNOQPN94sWunQPF2NQ3erOd5cVmk
PT5VVRfmOW/rwOUkAHdOvYmLfJO1dgq056YLP7KPifOzTTXIa1fV7rwx2pwfLHD/z04P9iy1agyy
A0PgHltVsuEg27F/lsZZujpExkFoyc5zIEMhPCYdv38yl544cSJxskwSr74UjbqDtb3KG7BlLY56
0JpbWTRwK0nCbjJfnR+chnpq8ksi36H5k7s9FXETlF6Jb3SPxnne9EBU9xJvwPx9PYxdQHlDb5Mi
u7Dl5NZRodAukl0eJNUCYcfOyP7FElDVn7RoF9M1kDYeCFAa83JowMCuhz4NayfcrE38KCh9MTyw
4qMDVfbYd10aoEIZEMMm2VqdNeedhHTiK7TOp9aux5Sbt7DoDPRXkqHm6nAryFOrTkZk4xPIF5iD
pkhizmcJ5eVWNqq8ol30MY9cs4h5ZNeFZ/OgV6i6QjkCm7/jPhQbES9yhqOFGdK7CmTRY0NxiDIx
xMFoWMhSYueD7M1preorP6/GezamIFySVr2NhiYPdW2Gm17VboaHorkczYwOoIkp2PdzquvxnR7T
LiADzhZo8uOw3e+hcdBA3facHMviZjRgfdCpWsUZArcI4psA8QfG0NbzfE+CWtGL0Ip+R0fVnDIn
tzSPq63QV63xhgvR5MOOxKiBHo+qd03TshmE3BBSbEO1JwBZJswNNIKeto3w0ALXBb3d++C7ys/L
APnDTKax+jOzCTAy/KBKXEK4MrQbbG+CydB+UycDg9aEL9aMJEERTRDG/tivWZ2eFdzVlwmYPbXq
REhHzmaVsLBVYrpQpMEQJGBoh6yqHyokyW1XTPrsy2+NYTqYUleGHjwmdOHGDgRiN4g30rUQGEQG
yYjT1eEiyCMoSHvbwEYdLzOH+nmf20ffoyLMokRv+UCvDsq9B9G7idkElBNs4lk5td6iRjlbMGbv
FZngu8449ZYR7YZ5FqN+HVeTDKaWT+e1wXr2lFwnK5M5fGH5bUZZsR1lvO56T+8MMJ+gjvscAhCb
fXziMOcTn3dF1L3lZX82ZKy+iNIiDfuUfDDQ97uOc1DOZcP0HHTDMm9yfm26CKqXwh+qlN+A8Gdn
OoUXZJO3vubDjhvYiXhEV5HXuXWHW+ha4VrPE69MdlOWn3b7LVD3mVoIVQMBwH58I2njtqJoxjLA
oPK2SeSHNsqmzcBatJuYuPu0EyrRnk0cq9DGwCSSpAkKksltucc2ioOalnxnVd+ukYdOm1SaC6g6
BnoAPQ1x2kLw6EkvUzK5sEV5cxVr14Wej/RsYv3l0Gp7enhxdWVPNchlaBXmZI18k1z7RWiM310P
YypAoKZDiPdkxTPg4FJX8mXR6o+mFcMptBDJGssFB/EZHpS5nKD9cijLfgNpoh/k0u+8boG81C0O
szcTukkra1aH3wp5lkUqTPc1M+rWaS2jJSNieCNJtCknRmaHVDv1kZtDx0uvJ/DpNp3o88Xkg/cq
/bOcDiNwVYQXNa/d5iCPjQCntZUufMrW8UgCVtDqIm6MH7SOLA8Xd1J6SwVoBxWl044is5xsuk32
/KyK5SXiKdv4jPQQPE26Ksdq7nvQgEQZmyBtRTwoaH0qUVKHTWOq5QDNtZka/XEJDYs50iw7Y66D
cNf8nk8NuU2byJyNk7ifhIi3NaJ5AB67OCUQI6cUe/6CoBSOjVW0zaMp2vK6xfN0aOksj0q7jlld
rBqeuZCCRzIjTpe7OONu1hTtuMrzgc9q5MULzyXjDPZ1elVYATLkQEYOTH3v5iQ59S7Shk5LaC+V
d6WAnDbVrR+oYSi2MtbLjA8QCVUzuqABTg39AXqNMN1EwHOXleDFhmG6HVs7/lkw8GrGoV156YDm
no3LwOuyewT+9nxwhbfMy+wN7yMyl5mis0Kk2bLSfj4roKu6Bcv9/ECS4j7Fq4RUZOV6FzAyTTvW
s2zJoMYudFnKS9qWaaCr/oGCWr+0Gjfz2gehzfKchpGM0CUBC3DR5abaqTzNw4PCpAZlMwXNz3yU
+YM31nnI7aBXB2fD0bidqX3lVGX7jvj9FAhe1rMmpd3bDr3T1XA2uNjpoDPvZRaPj/lwM3bdTWGG
5t5Lp7O2+FCU0AJEVVHPvUOSoBU0wFlSuLtmHIGMYFdc1MIteeFnIS8RNMKmwQ8poeqd39KrcZVW
Q3RFSlOGpU7ItBor//wwqxbue4vTLIh1ni1q7dU7ILd2m5ISbrlHD4LlcuNor7YOhJt1BNyYtmu3
XYL0VnRlCHJdzJ1f6+ux4SaEGjDdFam+0XGAq8JcspF2S+g5dKFUkZwJGYu56lYtT5L3ZuxXCGLl
coRCDGWidNUi39cxknfN0lR9G6TdXZTx5C2ibj0iaEQWPcZbj2mx6kFRhRnHcWBS1m2wZRpWqb+f
IBWCsYrjJSk4ysMJujJuHMHixu7y0NBhRbzOZbKpXNetUG+zMaDwmEfY1BbohKqgIdSzj3mXnTZk
gjoP7caFKSONAzJMYZ/3ducTY8+cn5p1QpBu1xAOZnOQBHXMwD8AJryAZwj8WaI9PzxIMY1sOMYt
NDeBrAYxHuLzMZf1edGwLSC87PvJvk2sjnc9BGbgNIkD6o/ZVRupt0OedXejyeKQgSl8Q0RfhdQO
txyBP8YqFV/bMqouK3/peR81RjlUaSCk0CwVM1bSdjMh269wk5Szg2WS5m+EX3hBN4ryLi8dCUyB
i03j4AH4uTEWXLYxviiiDJpAtZ1CD/LdujNtvCrwts/JAE4WtMaMHYZAtDlfZPtk0u6n1qoGjLr8
rTewfNPyfjiNE31aC8/eEO42XtdXdwYM6EP/DdNRz/zJt6cCVzLUquvXRZxCcsmEpsusAvODoexu
AtKwAJaWBE0tsmW6ZzVlCzsLtdXu+7ILnjzet9ufd3hBTYCSYNAlA/EFX349Mi8IM1nNcIOCLrFA
Xzlhw16lAsHKHFt7B4+rg0fblx4ex62PeejLka4hk43bUzfw9r0HpvibqZ2GoBd9EdbGsLM+HtCu
F+9QyrxwdEbfN6iYxyzE/0PUmTXHqYNb+xdRxSSBbhl6dLfdthM7uVE5w0YCJBCIQfz6s7pzvu/c
dLmdXYndwDus9SztNdie1nmYTaH7NEsqSneVU/acKl8eIY2n2ZBSWzzetuH8v3+AHTnAJG6/T2ar
sIAE6kgFD5/iyXg7y1T8nCiMotKGDVwHZbJubN/7NUkPixH6fTGsPvgi9/woyaJ7fwjuL5B1Xbkm
SVMyCocKO4+5uo7NL6Hqu2yJef9Glfgpk+kvJ80d9cCEGreRuUVO+He+Z7d5trv834tUNSgr55v9
fJe4IrYtOzsxzx4ZOA59jCeX/GZLUOerm3ZRY5sjx3qej0kafzNTkyVN6/bVrJP8sdURL2UH321N
1mwyWLNgPUdyaI4P1UbjNwLly24b2+YDp2Oa98kUvHdBmu497l4C0UVoILgJ2eKH+TBDRdNUfalm
5NfHixeJ8SK9JVv8QWZ+C+3q/z4euFhfqVmGw6MCECOeDMbzo3J11szM/SRpTY/qDiLQyuWR6Epi
+/GdiWZ9ievc+00Gf8iSkHe3bibrOdQ1y7ypr1D+YnV4SHlwpaD0rxelBnnubfTX9dP24kT9u1nQ
oqY4bJ8Ttop/thD08CucvvvivX7vVCfyiph/GsG2+vQq6unWqXQtF9arAk/Z8MSTYTglw3og0dPc
xt7PcU7iMmkbXsRuaTNu7HtSJ+y7JvKTrGl/9DuYw7A0oaOyWWHL5mtOa/MxDWtyEUuC+0axJvMh
bR09JbdDzUZ4VA//80/FqP6n7qlmcjtfOL8Yg9rkAprsZbx76d3kqp3o/PiN1X0IlYM113Ty9w+n
DBt1QWNP5HxycPGFH37TpAvzrebTEVbCr3W1zUmEy/i8+SidTG/7LvbGsp6n5gb1fXPQd705dB/9
MO1Z3ZkyMPOKPdzkOlDk94wSmRH2v7OxY/70b6ESSxwVYBZ9dKc2kc/1/d+Q7eydUBAvEaN/GW2X
D5/Ko+6a4z8vuVm25a1P6ecmV8BcIvivHSL/iVYDeApfHTycUZFk2k/8vV3Zcm4q3zsM969gcnmH
bZQ8h65b5ZWv0vPsxLxDzW6ubEgPU2CaMvS28eyT2e2IZ8kbptk+XxuHotkN5ObkGn0QO3xrrXRo
bwHZE4+/NR73PvyVfyaN98aE2n4OJDqvspHf+NIEJymxQQ+NfzCwWt67GKvuhinjmY++fvEcKdg4
fNuATv31YW/P2lF0eDganpXp34B6edjzS9hR+bKuI3v3hoIlqvC3YdzKxVbTbvFq+DaQ7GDa1uJ1
qv30QGodF25jR0Cg0KlB7JUeqUgZDo5lLGLBibK2OzRpvORLygPcdM4WEQTEIuJM7ppmplD+Vbob
a6NL8IKQ7FqTZO00RwCIDg8KQ80RZkbtVYc4Humpswndk1jOeAzRxdth1+pfrSIlroP7bNQI9I8u
3+vmTocOy+pnGClfplTS8iGnT4kJDpuCkcT7+8PWuBe2kfUFsoTdM8bPnqy/+nWwr9TX49OmyevQ
tNN+bKYkm3wvxaa5hdPuX7MdzWjR1LAkjXjGLo+vZBheDPJo/yaKaDXhtYuOFfpHvjUVK61T4mXa
kuqlXTfYCqGC4XV/K6N4gNep52PQdBO4CAeReLHv8f0+8b1VZ5WKeQF+dMaOy8QBQ6t5cT0EgsZ3
RzEk9r2LyC9npiWj6chv/mhLQzxT+jbS2AL64ThooLLdCPTChxTB4TcTth6g49RXOU2gNofms6O2
usDSl/A8pijvRxV8t0sZxbL/CIXZhc2UlkPN06tQMilWGK/vHH5439ffHs398ZI6WNwmueCHEJc5
Ged3Uakp86SCZRSyDyw07dE9BjgaxTbnA8iHuJJ7NwHva5a1nAxc9TUQprSJ5NCgZPBEIKsVSbz4
RRsFkcm4h2oYzi2GV6ZzSQLACt463qZ263I0cr170DhV9xaOXn/BqJovkXCv2lX1SXhNZtmanlpM
bpmLxQoho6peA/cx8DAG+7BURZgCyqF19QSAypXaT9syXZsFWtLKD2mztc+B8IpgnKMTNo64ILTD
o572I0YjAnNwbHneD13zmnhBUnaVaYoOxl9WEedd56rVWRIDK6t7EV6hm9mnmLM0bzzYu6ndvjC/
Z8PMxh8DzvrAVpv+t3akKSvi9+caqAsHckD/BADx0faSqfQj270DcvOz5uKLXn6iCesiwG52GnVT
f8Yk3MU1ZHl/4OeHwLRWDxTY8dz306qYYqFezDJPeY0F1Fun5MapMj9CyB5lZV5Nt6pC+HWKZ8KS
09zo/OH7TMpFpawpfhWuSucF6bemb+tSN96WUzX+GoMNvEdIPbOLIBVly53HjRv/v7CV5mTX5cRI
s1zRlexzCujEsIpevHD6Xmt8NPZ+otu2BOGzIlRn/orakvurcsXSElmuvoP5DnB5928/b2HbYake
i3hhYTGThZ1cKN7mxxO8YJ7JAITJAn132Heq2S6Pr0DY4BEcLDkLYc8UG9vHqsadmYTbJSOvd/BP
2EVslNujJcTsVhyD8wKOZ9+H1XwJA0avbNugKFXh1bHmM7wP2hjKtmOixUek+a2vQzqiRQxlIOP6
Ju/DcOLZBuMz+TYv1isMI/Xr42XkVRbFfvDyeGcNjVHzx0/ji6TogkGUi6stFnMYRblbSLD7917X
3fY8htPPbhksJofxA82AJzANLYNFDEAee/MzeCXv+fGVMdwrVi0WGKuD2PMNiwNC6eRtSTEWLIpt
5+EOxLl2Gwu9eJ/drKtcWenxbIsbd6Frj8dB5v79tw0r3b1WTPzr9XiOYDKstsqSlBZ9v6S4v/+f
VfjoyNRVedChQ8HgfIwHhgNrWlf3GrSjegldC6ioe1kiHj01U8hvCefJS2DeJp3IQ7UyQHT36jIE
MKuSUahTi7Z18Kva5hY3ySnkk8oen6BeqNoHPXUANksXdPyvbbGV1HiaV+e516TbmmvgVbt/sJwl
NNtaV7+NdALysM1+EY9begh0wPNoTPxdNUhyS5gltzWEHJusLMYGFLBjM/fVDrBGpjou9qs05rAB
ULnGqt+Nbc3KxTdtEU9ec4ksCTO21Z+wiMabXROSE4qJ1E80eYum7uTzFFVsm3vs5u5nfXf9Hy9C
R+faTlC+tkhAT6rofgyjfGaJuS2xv2UQIuPL/BEEXf89SHlhrF6eq7Hd02gSb8t9ISRO1ug+G3s2
MUufDfMQokjhvIxc5g+Wh9zbbAPpFWOelbuKTcH58RL23XCIQnei7eZO03rtxspgHtp64PbcMqw9
d5NrCiGZyG9gWe2JpH6d0d6gDDRWx+WAP8uw6F/jxHOHf7L1XemcbWKfxH/rmEznaW3mMzVeCvSB
/JpAnp6HgMRnNaVZHyr/NgftofJeQ+nYXgYMVtFCzo+XsQ6/yJL2qJahcqfOtJA8MQM+bsBIAasI
nVcfBU1RSTrcTMC7RRmMJD7UE3po7xHzqlIZHpLZkDJqaC5r665bIN318VXa+zuJuQlq2GqyRzF4
vAQUwhx8k64IkvmrToW5LNO8XOdx+sHs1r4ZNCuMN/Y1aVBeTNI8twPdJX3DT66Sf/5xls2KJZ/f
pxPwLqpsVrUVo+3gn46J2zVhD1FjoFM26LAu15ktZT1W8zu8e3GeQotgjP5C0CD+vI9W+YQQQB7B
qSqWGvpPmNb13g0cFVyvn5H106Kl/faceGrZi0gtQBbxh9Jxks8CixkfEiy8Wz9/cC/w8y7dwtPj
LZCnczUOEJV7KJFItKyvuJTn+u4bb1XjQWXZmiIyQN2rOZ7OprUfWrTufRZ8PSwi6vcJUdF3BDWe
rN8uu7rVmD9yEwBtzYYGVbepxF+61N/6jiU/2Qyr3MqoPjNZjY8+erakXjNz50nubRVvwUg83jaT
SA6RgaoYYd6N5ZT8YEMTwM2UwXVt9XzblvkXt1SWCrverg4b/dIPSuzYFEf5420aRW8yJv3F+AC/
3IRlOMA8/D7XFe6qOdgy22jwhJEQpbqDM2Etz5B3tyu5izu9ifW+gYs119OYc+ni17VV8SsM+E/P
rfrp8a1xq0gxg93M5KTIvx9+IIs5t9r879suJQZctlc6pkUWS4I1OLbgkzYPJPYGgkn4a1kpBtV2
UNjNwIl1EEuyCIb4O7eW3tBc88c7qbbmHQI4W102JbHdC7bhyYCa9Fxp+ZuBTABOgRt07Pl0Wrbw
urntnIwh/VMrWlIr/3qBnl9pCsNamZGfOzWcXNSJN+PXh5FtB7W6v64Zaqgvd5VOBgvNGcYO1EUb
7EMfdeFRuKsN7Uej2GQOslb2aJnSEPKEoUb/MzLbbSZPaw1G516uJ+k+TWv6sltEfICk5z7XeNk7
0g/XpareyaqqC8UCnmNd934outrMTW5+7gY3YJFvwPjVWFk7GEIHaYQqW4eOYf1QflbV+tw6rzkE
y2JzDHTsKUA4KWesGb8omZ+M0u7bNE46IyKFsxMO+WOQgdA33DB562c143MddZf1qbOnR61FkAFb
K2ltOdlCJQpixf9/iWBq5H3wRSbroYFD0sPzu98CX30b2ml5Wlky5CuR3o0m+EuDOt49WOMK4xg6
204uOvixQZ8qBE2Wk29H+h4vc9YmQTng1hJZwnSGeE3/XySGd7+m41vYjC90EsAo517cpInnQ69M
hKyajF6MXF8HOMzlWG/NvyegvT8VYzWZSwwDZ4qqvTXRfNkojV6oUPELqE0BPjvJuBPqGKPHfnYr
7q7NHP/1Uon8W8Ndd5kWrELZ6LjJw2j8bde0AlUmfJV3AcQJLxDrkVcf8k7KUWuap1Wkadl1xmSO
tsGTcrB5TMQ/V6zJ2SB1+0Lk0u0Wbp/t3Z+nsr20dgSN3lNTILF2E6q3+8Qzw5kYD+vlHRBq3VwV
DkW5zg30TFtTftYBgBaMUNHxYQ4kgDaKKEQQZdO9OyZs2yEDpjNDVvb3YkcXF+k8mB2tk+TJ95+T
JaxfvWHO1RTM75i9/VcxdIeqSsPLozC7hHv5olt1iAD4Ib/kPz2G1X7UyYEv6Q3i4wLLR6pLfN+1
8HnBee3qDPEy9oJbcSqocs35n1Lhj2lzW+7VZ0U/OnbuPkaSNyQ8h8OwQH92tTpXKnmKY2cuWN35
LawC/RItS6bBpUG18GT+8OSjBDlF3tub6nokWuQyfLW1PHYTPG851X2u4/mba/rpFm3o6N4EWpqq
KIcaGL+0zXpQk2ku9cyilygcd2Te1itg3k89pcvZWzcEe7hObjqsMk74eKAa+SR2//5MITzAQDo+
/qvHt2rXbCCM4bmjbU1Akldsv2sQv1r2XHEGpz2GYl215jrAV9+DTK7yB7j/mJ8kRf4iqDUYfzoB
vYNdvviYtzoXefm/pf0uvz/MmNhN8fVeFjMMnyhTydYXm3L+RxKSH1vdwZAJmuFKqkkglzB0FwV+
sdwAm5cPtXWqkTXgUL/xmOUBm+iOI0o03kN+qzHwgDXuuNmvHYxAQ3IItHOxzE2hWkylD2RezFYc
6qX+ycdoODpHZW5FxI8GelfOWwgvxLaYE6n87WKvfuXaS5+Q63uxgDRP62CWy7AAl4QKvMMn+6Vb
sEb12G7FQ6C3ff/8YB89f6DZEsQd2EYMwwjSu6sP9BndSFUnjD0IQtDphu3oP9HAR+GAOPdh2P/e
miB4rkT7a/AgzCR9IH7F2sFfQ2+E9/5dY/bMNU+QA2mQKNQtno+ADGgnEhIvlDu2ZUY47wJVm1MI
L1/dNM9XDWAuV3N1UsRBMye/ZurIrm6C13iRUPYE/B1L4f058QSFaMcdnw+MCcg/QYdsp7/upxmM
uK62ukg78QkYsmHxs5/GOmfgK7fIr5E0aIYdFPwXFuFSQoOnqNr9OJRhtyQHhe0+n0lPys3bZMkY
MjYxOgVfmHub3SIw/yEqQMJe7zfVy1Jyi79b7VfStAg7SChSol1y54fbTnstljT5JXoY4KDObwMd
NqSBEpq5GZ5H6MP/70T4AyMpwJkNBV0MZz47gPDpa3q0yjaltd4n/AxwDml4kMhCHivewL2ZJFB0
ZgsfqztlXgGDucojz8NHi5lyXWZ4uJE98VB35SLr09gO0BR1+yfoMV9tzbfBhzgcQQAuAd6ssK9+
i8UAfw3DA1nJ/aY0vGz6sYEVMpXTkhbG79cXyE15uNlvsFo/h1X/lGuuvNor20iPyFkGkA/n3yP/
q9l643L6XUWLui8ZBsukLHDnqFM1PlOfdzveeh0UYKaPdrvnDLjHdlig/wpvKSmuoXHiMAB/g06i
r0qmWdt+2mXlOyshkFSyToDlNwQiK1LGm+f+a7y4PzOehAVEe0jaDdaYwV/P1Hvd6gSh0ACZHm10
gzqbmmzwFIxE1i4YHJsqi6vpNQ2T6ZIIbILghrp8HWCyrE5JtHrFzyNh3R5exZIlRn676+xPVDV9
McElqCADpRE9a0/AfElBevQMOu/MfJdtcoDIv2xqH+I+ayUvqWHQCGdUGX8J2R5h5CBqwiO4pDVV
rIgicZtlPOxX/3cXp7+1N7gC2A7F1N3JssEctm1zUkjY/4k/qIwnSBJHa6mVR2H/jvgJXoexHgtv
8L5qX5Xg4rCd8+SroyouoLeFeWqwIE4YuJbR/WEjJSVSV0FWgWdAPg16lRhrW9QxGPCkavaV9O8c
apqc6HrYCDsPloEq2ZLmWCXrt7bV9rBSTLEdWgNYip4hRKJDzoC6yX2llidvC4J927q/vOGZa6E3
IkORVyGBuOltyBDwGGlwNGNK4uWij5W3thnztNjhtumymMzTCyfTMRV3alwhzzcjrpaIqs/gI7LC
r2EdVx7oGahfb0i0tE+s1nvrTQajE5yZECGjaeuaTDLt5wFGmcKCgaekzWnTX5pwKZzVAM3d2ByN
JiidQCsC4725vn9amDxKM57GCuWpN6TPkG5/tfiFAfSiMoRmqDLokQcvnp79jk2nSB3Bo0BER2y1
Ro5+tBT5BdLv0j9dUClocytqkK9MuRl8YguN3S6AMrX55A9JxbhDemrMHORMVKoIEiOdo9ynTV16
njk0PHnDBGgy4fe/O0rBZS6AWUI6vATTd+4HIhcNgBPrtVdAgz9Tf7lHaeTLpIIaXD/H5fTgpATt
ywbOkMUZS6oWfpLLkMj5w0y67eL0VfeiyeJNqMO0kGKd0FlhlIyTOU89yVua5E4Lc1RrhGiawkY+
xz6Y/ppkUIzfPCS+AEbW390IJHKu4vY4UCN3AyyOchqSD5DxyTPBNd8AsCwTaZ5wxfWe9vV//Tq3
ZUIl4GGz7jCVsSNLEZWtzWxKUCWIkNb7uPZRv1cQqNGUPNEmehO8g1QV6OudnCjg6E85I2Od20lG
BfCNCBHyXxB9LlvbdbtEUDCm1VSdfYwYaAz9wUtBzxOOGVSLca8dHteNvQoBwc5fTk76wwUBX5NB
/HxGzfL3MS5QGG5B5m/LnxChC+xsY1PEa/i3hSld1A3IzM7Tl5AA7IMo3WerCOyu6qTKKF9pac0v
nvTdffeBijchhtrBd83i1JkscKzNFwHDBqupgi+iFTDdZe+3ULk6uEGFQlAz6xMP8cwZxj+v5jnD
matVbuJhKjlf5J6npoLWBzW20ltUJL29thYPAY81Smm3S4tpg3tAPTWjlWCpd8sY7FoD5bOqD0Oq
k2LmBH50UzrZzQVXgJdA0KS5kpJeEHIz1X/eCDaAO4ztFQpSYZZw2EU9/HDB051qtzI2jGZV/elL
dOMhDPbogFPmwKm9ycH+QDzvOYnoJyHVd2DU/TNLFQ6ZwI2DebkIBE6+oOsNtNIPH8ZvBi/wV+QR
mY8VxteYNEdRUXKr568ZxaoYuuFLBW2VKVFlAhnFspfzb72EgI+iFT12utsewfYuK8gZNZMlSfWr
cpOHFW+ZoVjLbBlBC3FgrqscwgMdxu9JgvhMhBM8Vv68tbEraAtPOaZbWFANvhgSvCxqa3VZx3+i
GQMGZmReiM2eg0jC5WrQZNFI2iyaQLRMlfeXDCkSnTy4gk7Uu8q7DliDDwgrtZmuvuPXPsehv+76
GqvLBlEUqt20YYVb9KBxiWRYQLZjeRD8oHhEwYMF6NBAAEIDywQzB4KeK8HBIfOESwsbAaFhkvFI
qNwY9Dc3QgmpVntUOBAjt3X9C0gWaF9PPq2cfQHnAbVHF3xCbDiZZnxSMwrq2FYgV76IxBCX0mTA
sv47TYYP3PlvcPfbMgBTArBUII2y+PHL0NoilJjTFOJ5IASRJnX254IJa59ik4QuiTYKLCqaFw6+
Ub7QdJ5z3vcmt5XSJaz4KNMuwqXkKriCkAcSZN77rYIo5OlyjchL0CznCIj8u9Zjt8OYClg8/QLi
VIoxLSLf/hFW4K7GFuMNCpWYvSEWm+RA7LzT2tM4a7R8CmgbYhJvmmwEvwWeaaK5GFubp6OqM6/G
uE/SHnp+txW1WpsnT8OktDVM7CGBWdn3x9Qlf+ah++Ev61zyHg7xMC1l6IOZXNIpPCxQFpE8tE+I
eHMHkY8z+mEnNPLYqaVI2XSZ6wUMk/E+yPw9jLuxYJF/A7QeZDEeezDVuz7BUCA6zBBIO37HgQoU
KcheZ7NB3hNnk2BPFfOyWxvxGaDhyro7OYdZK0ZEGtN7GTb1az+3NmuJD6sewbSee7gjvQGqqt/2
V88d5RgAretaRMs56iJmPyEN8hJhh5ZpU+CnLj1IWKb3ByFGN1cyxj0+sltc3ZO+bbiHS/zzrgm1
fPndJ2nGkR9d57CCarzBcCU1IvcLZnHfQ9TN8AYO12Iug6oYlp22Kde2/t36YDC7wAuQT0x3y+LT
An5XmNVU3OJorZ6m8ApLQu42DcnP8ghCvhpP2JgY5q4Zqe8++eJ6JBAzUEyJM5iMfPywergNYfW9
1dQcQ++36EtvLszcBqU/anTW1RbITBzsPH/0Zqj3kMExerUODw1C1UAOepylMrw5FrY7iSCMHNC+
YyZ05kX3myWlJ7rcJ+qWjWfMwF4cwDzR6Op1hbUeV8rlyjcI0fO+iGv77vTs74MkOCAW4e2AGCfZ
itsBBMRh2NZ1D3QBT8AQ7WC2NUdq92STfyxxycEEyT42c1CIcEaIaMOzFDQ+PRhrj0icToWrUQq6
jeKol6DsJMOEVJ9nfap5wvHY45Qh9ODrCJwd6gXZMRtGu1W7rrBxeIaTAOGzkYUiEKIGf8on3bSH
FWmmjds/vmCvfkfdru1CxGCH5Rhx84mDBCCERYgKJGES5Mztow0B8KQeT6mXkCJgaVZDjGjAWQHR
H+ybJSimkY5IriL7s2Xae13hoUmcm0GTX1qN7IefAGKyUslsIha7i51yrgayj9sqyUMy4NwDiiN0
EmhqEvZLxTmFScAHbEFBWHDEmrNVr0s2ar/ZN96Z2pqfmkiyXHvAtQhUcWtx7gTdyohTm8k1qLLU
56JsweCFTkNhBqIUq3m/4BJHOCOr1EMqdnTiIkfu7TR1ss1S/F+/chxa89IlwEzMQk+SxRtGtE4V
HWJo8/pRibjJmBJzqVBZBY4bKVW/frExNJmp2bCX7C8GLbFXa/ICyT+z7QzbpHNLVkuFszLS4GVE
Ud6ncNIhDntlT+YTPu6LaJIlJxO/pSsIxHbwC5y0Qgphyw30SZbyReD0qQ2AkCmQO8GxAVP0p0+h
XbgU7Dssr3wFwgRxrYaeKDCo45SmjFTDuJtDxH23gVBMHemMq3JsGv/70MoDIgU6q3UT5Zbi/IG5
B+eYtSMgFECATSGDJpcxWPMF6d/CNsPPSCDgBEP0GafJpXvApQaMMOgNyPdhiucRBG1lxg+NoOcO
iwoImxqCH4L45QjK2HNWHmI+5bPFojqlCo4hvkDub/0SpLABFJwBIGurYHB0x5jjdK91Ca64gtth
dgacAvtGMPkdh0gVS8J/JeN07HEWTwnHmOQLWOg7swnLp+0AbrYeAQ2Ftyn0hLOFKwgu48+Mo7oL
KODVLpz24aLD/UDDAifOVHm3rVj2EZ5Bjt9B+r2MY3U2ytnS92L9YtyT8ZAzG2OBbdM2FUoaDiCo
fB092VHrMhr6v53Vtw5hINQHmCeJ/gG2r973cvvRobbgM6MZrekdZsZlC0f0jKrCLTu8eiTcCol1
Dq0QNTD2HaRPscdhTNj3kyguEc/bRUl8mIAHX+y8it39CK5cquDstgUl/Qz+MD3QyXOIq6RbMQSi
zcd1gI791YRBj/oPaRYFwkI1oVe52SW3vV7O1Tbvan954zjS90lI9z3aiCsH7xZ44qdLolui5w0i
pGh2fKyHnG74jGSkAuQMQqDWKGphCubLxL+bkCy33qPfgPdFZ2+b3/zhU8YIXCcArmB4AvEYZljo
Ht+lmMMKIwVa7MQyQFpzFvuqywBnEpSEGIa9u66Tp65E+1BEnTlNQZ3kgHREyeIIGln9MQD2LTH5
in27YmszwEJ2Q4xBEGHsAw5hu7arWBDKxfabVCEOPngcLyDJPghxKacWNuiCI8aUP76AiQPwpbou
I2Fz4mJOSqbGDZ72+nPQ3RvDT54tEqTTDBR6IIRk4rOVypXVocvHUYbwBey7j9MFrsgVH+BWSuB9
4pvsgWCQ2EY7Hfg4eAXMqImjcuqjncEZPa43aw7u6rWDGl2a5dcGJLYUCglNpfV5NNNhmabtOazx
RDOCWTgeXmH/IP2WjhkBdJzNQypxSy3f5NDTMvkfys6st3Fly9J/pVHPxdskg8EB6K4HzaMty1Om
Xoi0M815JoPDr++PytN1783qqkIDB8Zx2rJliYyIvfZa39aGdj0YZOrAzax0I2NjccR8rsX1QCx0
hWqOVzwTx7T9EZeJczLqhZH79Wbyh32Do3+JNb1aowU8TKFurEoZHOzOxGmVNyvdLoNDZEUYvKZx
0cfV97Jr3qw63Yypyd2Rxd3GbepHJyg0jgfjnjW13DZR981XobErtOSDRm5wQGMWCxFgs1S9hW3O
1NaT7KLnzrEP2GxhjHl6uJgc0A/fuy5vD52lPmUa/+pSwR3jdRQMQ7fwU3LrUfPi5YVcpxie116q
/0p784rMm6+o5gZqKQePd/xhY5/eZFXQLrephZ40Yf5ftcDH6iCcllWPkjFZsTrILnktYhShIi2q
lZGg88e15q+iqeMWwFalR+m2tKP26FTjbjS6gJXelLs29y5x2C+7WbayHTVszEBKsh2tXBIGQUqI
cS5YvbMNpUhWJmdCy+qms551O+FKseg8tHBfITVRgNLu0bt4VZdOsfWHsabziNBTld22VlOxN1vz
G7a6Dv2n0teG+IxUpO1E9Dw6Cd2ieHjD3veztEIew6AnMrIZcWAC57Z5BZR0Lh0M/9WUGcuxnbB/
jt74MNbEdh5Ewxvb4WRZhinvkYxMVGpBkFz0H8PUPLR01hZJTxqh1Tj+5ZhqiZtBaCJWv7DTcdfS
3F3URvvkY4/g+OyuZJyWS0ThkjzAUXfyH2adnpwytTDxGudOya8mTBNcD8mj3VUeouYiD1Hjcj/1
F+BpkOvoxEFnuA3ZqWpwIVJTqpr6NmwQvhyKjjCpctQgf4P01m6DiY6mjPKTdNJzr17KPCJC2mvl
Tvn012Qm8bEX03e7jsOzzDB8GF3KgYL7E5YAWcV16caChQMDWVdrv0ZhvqlQMzfU36S8SCi6JQ1e
gzjCQvDbsdecqSF9jMRcI1zWt9Cvd0HKnZ/hNC/2sYm4V1Vad4jLWZhd0BdCG3Lb9KQb449OL/VD
5+Y/EGN0wA2oxbkxgu/IH7DUvUpPF7uijm+mKGDDdMOHknm2RP/lLmi6ty7X7JMbbwW3YQw/Zp0P
nYt6PB29pjXxnYTvKI0moEbQKH4E66BGnt8CvPsKx+oy0YatjCE5+jpuhC5xSt5H7ejolXrX0nqn
l5a/7DWVr20r4nYhf8ciecVnpS21LvjR6721M/OAhCL76zIHoUF3T0fQzluojfpTIpW/aRJBF3NM
bxGUDRMqhBqpXJQg8uMDEIwdrsUqNy5xl6frpsq79Sias9aGj51WfFqY8qnjOEW6Eo9gNv7sfZ1g
YcYWOtLSeg+dNn6sFjnNmMCsza0vibWWQ9wvEyKxq06qTd0MC1Ertc8E3jECls+pk40brRfvkDtH
kCX9wLaz7BKqXAodRJKuf6+15ruW5slCTEIR3EIC7NPsOdC4TZUxnHPjUDZwdiZJEESZePls8bOZ
wKCRN31yfVxDtYhWQ+2BjBBmspLk8yH7cTrFbGGTKMy6dZ3nUFf06F2J6DgmqdpJM+LAF2sGa9ys
dicquriRtQgdHEkt3fGjX8uH1ul0XrVOUc/XCZpPNcf564Di1+iWU+H/CGNfLYFREY/ztegwTPa1
L2Jtk1kO8J2SEE1sTFeziC51pq+44OOnxO2fWwcdrhvfRtWVz+RON8XYfSfJUJzwlL7ZJKgGwz8P
uX/O6uE5KPAW2ZX/THuDws/8EQ3o74nkvK1+VE2IPuUb+an7pgydYp4UaRpGVANtoK8bdxwWTtQk
p0JVeDlVEq9AwLC9Uu2yXo+/Kt9Y6WYsTh3ubDnUN8Mb0c4bvjGLAbkpw/+Z11Fz7GNeKW+CxpLU
dA0iPU9PRuonvz/wEi9aWj7rYPSnbZcFn4Ubz2e+8Kcgg761orDB6uRtNMt1sDpwRs4repD1XM7R
yuxlvZvKhnc+ybaJoObHCggU9qMWePdqySZvYAT19Ytt6vkyL8xb3P0aEAEWfaAb56Yb2UydUC4w
G38MQn1FGQWPGDGd5j/HoMEY0CN8ppb9LfYouBOjWvSC8kGl4paHwoVP5++NijaTzANURXTYcuQU
mMTbQmuMLTlFk7sJbh6WjXXUW+HOxGxBYileY2vtlu5kv9TKxAXtUo4Hub5SARJwoOKN6IYGHbjX
d2XKUWoihKvjClhMPRIiN2lvsc/hp9FWROIZyUEqJE7cXYJdqJxaa93U4ldLt8EzxMdAabmY9GbN
AT597NBIaVcozvhTsFeljtSFGYiSS4RLlCpU+oENoxZy4Q4SE3r+JkTwZmksanH1Dh+U+JOpyNOr
7NXXJjZ8TVDtdSZ+e9eguC+7g6PHv9rQTw+MjftBZffmTk60xzIL9EA118Zzq22NkB0xwnkpBhd9
0kIYUj9GSxGbYEWX6fDaj3iUzF+hbH/ymhsrJ0YOj6OgupV4mc3B9ym2mnpFUm7rDbF8Sq18pYXT
JuqAhUzllpYS1M7GDdY80Zt0aF4I6b17LFd1NJfbWLRM7Sse8OC05YHkDuOIFnNLwW7qPerbd7dE
ZJYmdXFXjWs1cOHpFGE6amAoO2vj2JyRWCpTKF9JZZ2F5FhgpcQtJ8ShDTXuzR9bOHHtDe7ysMYd
iAQigY75A/U1xzvAekHsbuj/stMAAYL0sYZvWqwaWbB1KJ9momadkrjnpa3MaBU14cpyEUnUSGXl
hdbz5Kn04BrDe+eG0TpIigN6WrqqMkwclUI9d+xN44/2uaa5dUTqWSnMWmvDMHDKNVtd78szJC66
Y91qCnFTOykOsqqZ6qUyWGtkmL5GCuUEXNIBs8XC1lN6b0MOIkgSyPLD3UQRv9Q575pDR7Uaw2jw
lItnYILNRixjr9Vc9U3BhqRFiASesBHCaOQunb54MARSAWeiYdma4Tkh57MW6sMUnjU76DIST0ay
CgpEeLscqYSM8FrZ5pbOrr9RFcmFliNjpGcGVX2ztYpMLhMzofMv38uwB6aHz1sIjM1EJvf0PchN
THMS1X7Oa6tYSjfdw7UiErmE7FctQQb+6vDEe/13n+rC051sb2T2sxkWHlYMA1GVw0fjE8+mWVB+
VJT4Y/St1et+XbljTReXCzFgOdEVh1PlYufQ+nEJ5nKdhRYbAJSEhW/g7/eJ1PsSfd5xOZd2Bcp6
PxlAJfpipPji8AkkhF/HakAnTS0S+nJLsEbIAm3IT3Sp2JpRPKGM4LSzAwrn7j3DPllIP7nWRbrr
Zduttdrn5FO6+wEBgELe46gGDIslLdl26a1kyOYi9s3vgRTZwZu1wVlGseuRZEdfFZi7XEGHlPhV
aeoIesUZKA6RCHiwK9dJFhS71cqBA7bidd+7uRYRs1TRMpyyk2qkuaQTvuhqyKEtpdSyyFDa0AHD
IUmXLlyX9VjwkxyH14AAiWS9k1eNrK9Xs8e6w0NuB1iDdITyFmdLFE8kSdvhM/PTYedlXbm0Crr5
jfWO8QLPptMlZ8QbSBui4CbLqmLZ0pjLWnTy3q7zlSfzz5gEul65OhSDEbwUntYu4s13564RDoH8
jI98VYmx4ruTHNWOLD+FdMAX5VPnRe/97E+23KfJ1ApCcFvcUU9eYPlPdiroZKfT2U7cUzNoy0KX
xdGW2gwEq75Sr5+WpJO5oZwpO2YQbbIgRxL2tB8BoNNtBVxp4RELJhWJ9Kyi6SgD/6qboPkMgGXD
WGmc/50INcifUYkGB4jSh3zqcYjQnQN9zWKBc3wxeUm376G5yBANrQ5czMxTbi2c7GOAF7D2ob1T
COkNdN1okWk+uiaRkwyr+3bkDCw5J8ObqMlawqtplemeOr+kd+FwFcn6BQPO0bADezVNYMIAHjq7
AkQY1417GLtmBrWMCy8unsoqtFdazlE7aM2bbRIhj69up2kbjjhywyq3qBUE3E7oq2Eop81sgXNH
95X9uNgTk4LAUAnadF59nFgRRMsh2AjksI+iZKvG8RelXLqYbK5aqhNNa4aTl49HYrz2ulLj2qqp
QZSSzTpjD25JRR1GZTx4TVltEpW/iMo+C+FOD3UPxSnw+mSJBrnP4hAkujZmSw4m4IbQPYJWXLuw
gpRRymSDM6BdSudYWeG4wGG4tnNhHcgucisMib92+2Fnqf5D7zKMmGVR4GGyH5EcOW+iGayywVit
6WdPp4lG25RkYsMxGO8ERJXWjsVuek1z/daTCHr254jIkHyEXpo9Aj57qJPPIe0vSBXqVNpISEDu
CUkNKREbRB3MN4cCcPamko6FZh5+i8He0DH83oPExGLbEAMnYrvGjvlFQ00ieISPlhz8rd2KAFqN
8arF3jmJs7Mh/BIHp66t8DU/BQR/ojiqj1aGVprqxpvq9aU7glrJW/Wri5psgzVEY5Pgj2q+w53B
kSLwU6v6lid0ehrW6MnmEo5SinQPfHPAvbSrZlejPQkMC4jVXVOszWp8aZhRQi3BuSTJqQP8Ml2G
hBjMTOLGUQ1SIgGuIJAFrMHpxQ9C4LwgFeHPhq0O7rZEkXSJ7FgB8gyOvU1PEJ4dKKJ8DkgQpL+s
3HOWOLluWlG0K38yNhKMFQVx8EJyFmd5mlrs+KTFdbUm5VUDye+lLTcB9lQ3pNFgOI2+lRGBAd89
0HjbpLN5f6TR0Yb9k1Fo5AN1gXEk8JyDKK41iBin3SYOJjS8FzcvUdrCnSqL7KK+yhXOdF0YsxM4
PsWcqFxbbMTwlSbov2b3rAc1DWEu56GqKap0ETwlto7+8Jhq8bhFijvpGF8WhqeVqwhD7CZrrqWb
j6h/UbQwfPtAlNnfEJpY+J2R7wpDbsik2DtrCtY0aKyVyHQEADGu5bx3212mTgyGHZaDra2LGDy3
A58fP2EPTWbMtGxtak6yCgdnUVD00jnD4qE+YBzOAdm2WHsjuRYOnFtScH0Aj36MDlHagqmhg+yq
Kd04B4g8zbGS+puBzAjZMsDiw2lQkR07kWR782xORiwhG88jz18b6M21Kp6GVp372sTOzvGhRITC
AhyeMz/0VgFVO/wGZIzhsc0BpmpziARBv1pYg6PtNGXc1LQ0ouce8T3gwSjfaPpFZgCbpVhpOGWl
g6YeAjTHw6CXVxFkW0WSlAWv9o5D0V4Mo6U8FWVLlNr5znG6wn1yqhIyG3aawEcAUXyusLYu6lE9
aGUnD4Flkcy223NJ9m3jxBdTuxgyhPaoo7OJxt0Jzk6LqdQCCkZXJ+IGDFgO5cjPcL3NnXNR6D1W
rToMLoR85QJLBi4/DwLFHOyDFMTbgSsOaxJ8nYELTgwTqN4QFFkhg/bxjuPKE8XeldL7RMHzKjL7
UJDto6MJDSFGowDC3Csqx965IgsWuXTUluIJl6WDlTOj2Y/o8nL3hRo5SxckIWsL/hxfSugdQ5z0
ywCHOA18JL37t3E6TI64gN3FPd89a1czb7mNey7DqSFRF2F9xqv2ij0JAC1414bwFKIgDHleRU5m
UbwmVBWzPnvBS1G788lFfQwghizN3eqcc5/Yt5onPNgmIlvIfpkZ9fL+QgjZI7lOWAGxvsKJxLCe
YGu2u+GcRO56wiC1r3G8vjY5MbuptBaDhFpR+MQsgxC6QYiV9xWACvXApF+Vyq9eB9LM1NTy/psN
WZCyqBt18ovYZedIiGWqMH9R3g/czBw8h6LZ3qkDnJujFcATuQ55iEH+h1Mz7ZnKE+91EdR4HU0i
1zFTTu7vmB0VwwEi/0UO/Xi6W1JhlVjLO0quxwLBEA8RbMg6ZsCSWoRvfL6PwCSsR+Ls9cqHykJU
aIxwOhr4KZUZm0uzkp+/8WuZ1VovNkfmWcrlpMNpnmQx4TLE0g60iueQFauwlIGqnVM09w/5hMgT
tmJrdPVlopfyPHjbZqDp3Me5toO6vdcZQnItaAIvGVRBD1MjFmznzvn++C7FIsAA0Dc5kFkM8CEJ
Ld06nHEUEvv6To5xRphGfTHAagdYdP9rlZx8mCYFv8YcCB+OKn4lzAkpLEwwmd75vboiiAmKgzwu
GzVn0lSuYuSvHeepX3nBGQKmB1tZocZtoDHXInBlfOpV+tI3ZU+I1WtI2BHESRxCftw8gg2sITRX
Vy+skd+tRtf3csBEhQ3Ee2nyfT3H7Drg2ffZKBmjXdZJF/gckECxI9KUizJzRszTydnQm2FlEX44
WoUDnnYc/GXUsj72+OE0VcifQypIuqHvdqCsxoxdKSUovDIMpudCADmWc66RAA7ciGmM8YiGwxmw
+DZsyugBlyLu0xAevz2lybW33M0YG3COJufZuIcom6x6zPmsqXHlFn4O0ceclo4u64/ORyPGrRA+
5cYgsFnx1sU27ZYhaqdvQ8yJL+sveajK1xE6FS/SEJyT/BuycH/uZ2B+auY+NtjuMvTOd11YVDDd
UGbL7jdDpDGyU+mP4yWuOGbXU0DoJhuPxN2bp9risHinJxmh3WHVK3DWplmwsXLMViw99jGbfmr8
+3okLUlAl6sLC8ezAwlgFYZe8WYWxcr3VXExzaSAK5+xIbXKgSwTzxF3cqp47GhjW6W707QAy+zc
6TZlK0iM9uMFFj/tDHL1dzxMpLBT2WF8NtJYGcvsTmRh942O2NXqk0lnYRmBH1vVrf4DtSk7jKEY
GL5Svt4B684YgXxMhfVQ+9XE3uVcNJmzDggjPY5NvfRzxJtxDLE/NrFFMKw3kEyVjhr+ve4G6se4
g0sDC6jHmbiIwI5t0hQQMzm4Q+Iw1qHwvHRjGQChAyusl1bgxQeZcyRuWYAvgn7xnIG+v6hYE9Zl
GU/8gQ6WT3IN91hiHcI4EOjNy4IbcOeOvdrhxM0ok2enoJWNpwatKpxhXQGkLEM4j/0c1gVNHm58
Qdq5dzRzrachhfb8lvhhQ2A9QZXn+8iG0Lh90LTQ2+QzHpMoiDHY5TknKb7pap9O8tgfCksaizur
l4Odt8j7Pr9qce1s8gZf3t8fHej6B7gD57HuaHtQPKe7VIQ/sJrvE2Lv0VDUWwsVcj0UBjh4YOAP
/MMm8arjHVddzeMm8gjBJsv3kS7firDd3PFctYXD/k6kG7IMZ0Q7zetG+DzkZr3woODcF0QClaAv
8nRjNynWgZLyh7EUFMmFi2ZFwLMfgt8otSJbV5nST/fNtoisT9mFCpJH3J/a+UOnk4GCxm3s4uaR
1siJTXpe3//vh8z97piF/lj2xbVHS+C8xJcs2/8se5BC988mEecc3vtu0+2oCMZvwndr0tYtdoSS
i0COlrhqebOu2lrd8pYzLmZCcQ6KLDrhYeALCkFDYlrj3PPWGlgQ3GH8Js2jrUJvnzudv5yCLP6W
dg6tWlujsqhtA1FiHtGSqk/lu+J75FQnpX8bKj/6BdEGH4eBRP2bGtQUEp6a/yvQQ8IWNgkAptu8
aRoMcawo39F4lVORqqmGYGMkuAAsrIZ3hkyLQWBhoKwLu+pmvKP5KkfjLckyca6jt/tC6/teCkmt
+ebUsb5kTfEeh9LnSeTBBZqivJpgLPrEWkPYZdPvq/yMqewJJr22skTAHzfTOzXDv/VEQA4kHv1d
DtJvfUcnqKC/DHPILY7Hcj9qTviaj951BML+MFZG9NpFBiqbEwN0n78o5jycZEdvh4qj+sTC3Uot
Prq4zc/FkJRob6T6pwZ4s6bAjZa+gaPWYWxKm9bDto/75KkpWYwbC0V3ZKfbx6O8/majxT0EgCCY
8SrpFosING4fiSCq1GNUE5XXDPwG89yNKdePvzf8ylUeznaaVQT9tJanMgidVLSx+f3mkJcqKIp5
r5cJkIk0d0htg4Zs8u41RnTE5TZoxyEksYL3tzkFFizJKDnf1xMtyAdodI5FYgUEocYpZJFxo+zu
gPZp9KY9OgWFQ0eL0Umq6AOcwZPDinWqCA0u9LZ297qeVOu+d6CjEDtfB0U9nKv0637CydjXKF/h
Ppl962yS1EiOv/f3InHGS+GWb8qSHvotq1FoEQzE8FGtRWxcS6bvPLhmbF1jeq+TXTKKRLdGjqWB
iVjT7W2vplvTCp8sw+igPY7+nouyXnaeny4jAiYrmscHHUfVY+sX9MVn4Dm9JPfp91PAVKjh91Hl
TjhB+T5iDpzNdmBdmrI8aPE8UwWX68EOrTdf89OtEdF3xBsAEw+uUInTfuc1dbxji0V4AmbEazk/
iFErFybHzEMWiidbI4iWJT7GEpZ/csR4qers04JG0DZd8RLU+hkLoI0GZPMZB/ilRjL+Je+prbTY
IuZWNqfYzqtHUm/UDNwOrCXjNzLecNjmv8khVdUpjWKNuPsGtcA4lYW96k29Pt25MZ0s/0L6/EaS
CTPWF1YfZMu0x8VMh5/2jaxQ9kpG04TWZ0NLgNtqfYf8JnSERCusJxWUYAsyucfm8xCnYbm8Y2QM
FVuXQIW4XnH64XX/AijC3cH/9DLckpoGU1HLx/tTMRDZy60it8ay6mvrsCOYi5yE+6zRx+9dSO82
a5pHUjjy2etfIR1spzQOfwRpoZaJZaBPRra3SXT6KfBrtndMaqeibNMl4lJ0DN1z5rEDBvnIigA2
MNR4jsv/VbIQn1EEQAv65s7g7O8A4/uqL0POylXg7A2cSGQpI1A8FcxjcIEAHhuOk/e6rVSmucQs
gXF8rtQwUwXrJo2K7Tw4gvBD9KWD9Cvw/2+GjCMtHj+xI4WMs30G7yu/t/Zxr8hDOTb2w6od1sqm
Ga3u3AEjTvd9AkURz1m0biwvpi7hiGzPWWNIAzQ0quGj0TG15Im5ZGgSo3ByH8rJ7//VSIagv9Qr
o6jkm3AZCuPFkdzhcJBvyg3pu5r5LW+c5JSDsGI16opFl9tiZcwITElg6ehH1edgkX260ybHGh+L
PrbwfwvXeR6b1lvV9RdzGYmkmikfSpM2IYjaJdJjTxNH4aUl6LdxMyvea77/IiEOPdasPdU8LQY7
Kt+q0F2KXvd+T6Hi9eGIjhkkIrQeO9LajJwQsWtx0ul9nET3kqB0HX3PyBFtarGY9oNxzX0LJTWp
Pspq1GjDw+WQ4DQXNVvOfa28r5qsnmXembSEj2DUiiWFINPfeihTboFwcH9WqREeMfUGq7YElC0d
WEm9JjxYV+ZON4IvhWy8SceM5up9sk9/woiS7TzsPNvRs09R2UYvWXviRF9+a62M809tRy8AQZzf
647FBTA/sp2jHtEUNBu38Kwlt62zqd0mP5Razu1ki2cLHErVMhfLCetPUpknQ6dXHhHkfux994vQ
mYkQZ3/lkAovja3ep8jqNlAYkQZ8y38pGPOpQns7YWRZ4ozuHotW2w1g9ACA0wmld0TSM43gXgcU
ZFnoY9XuQMnNB3itZRzJfVEJdJfdQrYrbt3pITAnGomsZL3D1a3CcZtXHKpGm9CzDFF889zeKwwy
J8sbbgED746OnNwja2QCAYaeV8oa+1yynvnZ1L80JkWqm1pvLFvxzyjtnqwsc/GGBAc6a+OqRNXf
jaVRP7hctoukpnU2FJ2zuu/2c5MbmW083Z/z2D7n7lBejLpCmzY4F9ynnAjY9/up1ff3zUzO8ena
0rmNmVpmMqZlnkFy/9exCr4zLUaBd/R6XhDHXUdBfS2M3uRddr2DTPsnKzV31TzWqirNp6bXCAHY
6hCZZMHd6QSypFvjPs1eRn+cAEVwgkop/+QMF4FwJOgsKgAgEBevBnTWAzcMvqip44wumLsidVU/
/f0LSerLHRPVkCWr8OLPksKY+l/YxeSGwPUn8qrY1H0hU+aawKSUJHWXTua6B0rKHwq7Da1x1i5N
JIyqKn3cfvOpIszdgx2BXegN50nk8TN5uBbeTODOYTGWk8YOV8ylpQ1GsBUBWdXLXE/34dAwU65L
/XPnYS+q3KS8tAEtWZNNo10OZSNWpD+/4a0EMU1keylF9TVhQNineAPZtwKXSi5c3cehZJ5G95dZ
VfspJhrJ/hhsJeMBzmWuOObQzSCSACm99EPscsNGL4Zxp1WMeJtZbY9hnT3+RhJLy9t0YcKQNUCw
cwGd1EiDcH5wMs2jVqHthHNagcIa1BVdlZgZSlX1aidjjAiHIqIZ8YEXBhpFR5b1/k+j371K6DRL
mRnM53KokBsvulUq36ZZ+t7R4nzQGnlLbHTBMmbdz41nvIH9q1QA4opuJoreFxIk64esRRXWC2m/
JLF+jkK4/m0uoYBnfbb/V46wZtAPWDBt49n1r+FAz+nBlh+Ti1izTLDcVaTItmZVs/lcEv/Bc18N
7dUx32rx1lgvOFQWtWkvHJL3lsBUzZnHFNqK9ZYpMstDbuwYEixArLTbNt+57aprKjLrt7F5arqn
Wej9V90McwepSXKysB4LScpdSw8GQyXQeYO3IZDoHtOq4sQ1kGOM4I9i3q6+oAxFU7THWLND7L7p
3myYrZkB0IzANit3EQpkjp4hS5Vo3pg1SR80JDyIOf3StNYzvs016Sx2nth87gfvozTtdV7AFZqK
Ulsmgbw0ZXsyAYmg4fMsrHiXkhUNCgUaz5HZgs7lJw6lV2YT8u7O85DcXO6FE8+gHQu/btJfw65d
eDpbfuzXzxSVsI/oGpOObr3ipSFxAY4sIT/SIrqMa42oNnbn3k9ItYfMKYKUarh0NitBB2tiLoKV
GevAwNSOc1MTOlPGXN4+poju8vq/maVq/jlL1dSlMHSD5qhl2Ibx59javK5Krx3iClW7WPXIXQ/j
/CFxL0nDcb+yxpLmFR8co+SD7fz16f3fgpbJl7qHDabGB39GvT2IoAJyoOUpEx2ETvRISvH0+0PJ
6bboKXv+5X/8z3/7X38N+778Js3+nlz9WZRjHSEW/vHpv70UGf/dH/Pv33Of6/33z87RJx254qv9
87vmX/Tv38YP/usXz7O8/+mT9Z9jxf+TweHXX02Xtv/JF/9pqvg/TVT/x6niHocMpn/fXwee3V/D
yf9psvjzj/rnryD/8f982O/54t7fAP6bnsdMFsE0AH1+7/tf83xx92/MLbUsz2YyCe899ue/zxc3
/gbGz2TGuBC2ZzDX5e/zxd2/YeWG8mvSuSLi6Dn/X/PF/xxC8ntCMaQLx7K4CN0/sMEFAm8yJgEZ
3Cb5qoHlJ/AYCbiqa+GkKB4UiL31a0b5NCGTWbS+v9DcK0R+ixOMpUX2340Vsv+cY3N/Rp7OH8eh
1TSMP8ai1FJpheNz/6Zj/+6A5lkkFWI5rgBUdrFg515h5mfzSjd9lN6yaNSBF1SzzTG72eJJj+N5
xs17EmEDcwwC1uQybmlenDrejYXnquuI/8Lug43SgH42MdUsPGr2JzAGCzdqDiPTVBZmmN2mhP8h
5zFPLhuu4I1heUlKv3qfgHbT8/xWmcGX5aUPmC4/eaW2/XQdanKHICSvA4aN0vZfYoYOTOAfpsTF
B9bxVMs0v3ROd4Uo++lFWPjndkh5ySfcKj5sQ9KkL0zNu0iRf9kCGpE0z133o5qAGTK+iLlYzD8U
Tn6D0fHZh8mDU+a3IkhvXbHJE6bwBZ72xhg7UPCrrv7R19pWIxO5wNOCf6zpwTjGcmlJa9+kgHvi
m2IiacjgX8/UezyWDTwWN3wF0Um7+CbTKlzKEksNRlI6IANSVfBNn+vsIHgKqK2ioT4k6ik10yer
im9A0t+zGrQmeM3A1M6MJWEKEdEy8WCUvC41bQdiPRcM6tcy5Ic3XHiBl9CFhkYmi7Ml+ivc3GiR
6PHDKOdn7jokIfG3px3GwZ7qI3AvLMvsUGny4KbEqcIjaY9m0eCMX5vNWllsmZi0F7DAHgl6FwP8
LJ35hnWs3quqv/q20xKAlE+N9+xUctV3OVoH0zAs76XWTRo8zSPZkrepT27/sEj8tVb+D05PF+YU
tc3//hfjP45Otx1HN22BYmjCfJ/vyn8YRtREDodQwQYN608uMp6Xxl1FB2HrZ+nFGtIvXnMiuTFz
DirGs5XaL5HuW8+4mW2c/jejs+35Hv9HdLjuIfEJAekOwoZJwO+fn40Nzi2IE7R0ckjvsHiuLdAY
iSXUR35yen+bZ/DCtP4dQOut9LgjDfqqefkIfI5ht943q2gPRXgoxvgVp/RL18YPZpSerLAnm1ij
6XGfhXZ79WV/nWSxrTFHYcMEiuA3R11wQ2RhCD4vKgi4Tox6EL80Oz0mJbdnFzCMIlgxsHVTjuI0
4lwLMu0nYu47m/cD49oCxuwUK+xcO0N/qQQd6pSrVPKcVGk8NWG3gFJ4s+AxRNtEb26C2Pn8UISe
D2Vkn//1e2vOc7b+w6tp85oybAoVRvwxAQtxDxjUxBwAwlCbMO/fY6d/H8ziZjfZLW61dffLkc3z
/V6vatYXCxD/IqhdsjhyHwzBpweCYZhng+MRHzKW47HEk2i8/ddP1PlzgNv8tgupC9OQHg1H/Y+B
YUjVQR06I/3kqQWOM/dRQ3/hqOKml+lD3hIlpcUTD8nDvC9E2dofypc209Z6ln2hS1zpHl6CgQRF
emogSAoWLOv/kHcmvY0rWZv+K43es8CZjE0vSE2WZdmW5SG1IZzKFOd55q/vJ1SNr6uyCnXRmwYa
valbuLjplKlgxIlz3vd5w+xYKtbvXN3F+obIacSPuTb4OlmthLV0eyYwl0otL41Fg9ns9t2cXhsS
iOJmPs3VdKIz6OtufphAtwlo5CpytKYvLiYucCw3yrlk86JHQssFg8tYv3Dvv3VJcaCC/GT4claG
Xzo0DwYA0VFhayjc9BjVNn5yoJpGeL2vC8V8pHNEFEd6QysyIvAn4JvOfU/pGojiQszqLrLToxln
K7Xf4j05yhWzOGsy4ja4iA7zXBp/UQX+S6Le/QsRvIac7bqtun/sCpwbY6rMfCHMIjN/iMW5YpAl
fTdFXhlebsampPIfmMpfTHSto+IeCeRaYUr4WCKME03Ug54ZHsmHWNc8NCCCt/+8aKgu/nV1mwab
BHWLyfr5o17ondbWC5W9IiJRgnBA3zWql7DrP8kWOnAvpZCo2j0RvSc6zhdao0RpIkggk2xvK+0+
65XnrO+PUcyZaqQHIs3WsVlvgyg/tE67r1KTo4caG6Pc1TEBr80/YrCL2Ihvdl6+VEpyrByoPUty
7WZzh9D/mOACnexL2faAIKf7kcGhs+6y4mJZ7Ssx1FuZB5VFvI59u0/m7IW+8Rqk7bkKq22a0Ehr
9ehgGuZWSatzEKAIM4fnbh5Mkl4UTwNgn3bTVi6jBdTu6MzPUVi+IO859uJhbC590/0O1E2VZh+l
nRwtDaM6XxRdxT2T5DM8il2STafQTcmHds+x9ADL4qNxuEUVeBvEWyEqAnJwTLth8aKL/pSbKJn4
tcMWF1Bk72Y1WA8swkQ33hiM/cUh8G++V53a1HF0E0Goqbv/fAaQJzeGQ445Sorm6V9lF2YWL66l
Prt29zYKumf/eSVp/1p5uoZOxWlprHtDc/5YSWlJ13sZWUmuXX0bKMc142DYP0n5OsvTWMuHk57I
SqV/AnB8ilOxNkOFINiEERD+u7/4OP9advJxXNNBwGbzT1ce2f9wJCcicdRp0nsvZ7livX8NtP4T
0TaGfyyOTGDLLxOL+Wi0nxAz3b94/Lr88X+cGviobQpx7oIIYP94/nWodmAZOTViSwCHHdojETdH
kdo7Ho2ngktte/cMce117pExBaFJXdv2nz0MhiUUhpdq7Ttq75zKDmnyTAebYn0ZPV3BSF8AIJ/0
GvvT8jL07l9tXP9m8RjCtRyOE51rjPVHya66havoyFAo8sQT9rtfhoXiMARKPuiRTicbdRZD+Ayi
Fa99ku+1qHqygsrPdWeniA+NVw1FXflSN5z+//mLtf9cZwhtVEd3VYMix6Xm+uOY6xxtBuFjozel
gT5bEfynjyIiV3mMLBjWUB2g8nuGkZw0LBd+2XFtcMkcYDCysThdGCEoP4MgPyhp9JFfen4HqlFV
hR887yOiqPzcTR8GNLF2MqrY5nV8Wj292hAzcut+jjNWfPZ2zNRkHqSwLfg6+5Wi4GJwrOSajwoZ
JQE8VEhOTTfq6yXhKsZx59R0BBDofpKrepPLoaz5QvOecjhJuI4Mxciw3VlZOseFmis/9YgSdxoo
rpJGvBZ99DXJm0yEpc8Po2oLY/ASt8WFsAgqMxC9Hc6xv3jeuur+WQFpBvdm1VI1Qkgtne7aP79K
OHIik0Zw5ZE6tQXmc1hG3PuKXlAG2A/cfFLxFsXZ1VK/1WIGL8j9pQ3OsdDok3ZIa7k/YV0hZ8wb
tfSWNMNJXSKB0oj7lkniTFM7v8zXGqGZ0xtfw6GNmFB2qY24bsL+mNnEa3PDSkX24vLFGewlXnxE
Y2dE9RM3SR/3k61VOLS/1ADcRcOu6Nm9Zfna6Ltdiisscn/mEyjUgM2m3GiQZfiaraMK1+dhlxRo
+O0amobDNYECK/PsUvcmUL6M3adno6WxOjtR4SfUosD1MUXkiTH4w9SB2mwbg60ep2dULg8QXSqG
rq0BjZGOGIM1fZ3Mb6BxhE+vTPjsGLE/1HS5sJ5FmxrYrY/Luti67fIU2w0DfCIL+DVIoW8Ab4Hi
3Uz9FwGSsHRsYsKtMj0b+An9DjDr2qlyyCDZs0Ws1maw0QLatnhg1Fes6dyN6xhshgtIdJUMfODl
k2YTSk0DRxZN9mUDxJbdacZGJPjILpMcY9D5o1GVbBwLXFoKTHudBtWpzNx0P6XFa9IyMdKBLB8S
vlEm6eneLqzHzGyB/urKu+0Y3xCzPuWhI8/5tm9OncJGIItnN1BY2zDGqNGee9gXHiiqiC+QetLu
lk8XaqueZhdrKA7hbOxGTMyQ/oqLpDeNQAK5LPYnWQsoWM8adMjYgGGT1MUhAsu2nmgnGA02ymrY
M7LmEpJ2e2ZoMGGm5KYshBrDJtYzmCri0A0NRzW60yW0eQW5EJsptyHeyGu5AI6p3ns70Tz64lc8
MjitWFVufM0Va90PiL4jVDDoN6A4sJoFK1M1uKlEcXytSaWwSMzrjeIgpb82Y9BAb/ejxaZvWjsd
FXmrU/8YKR3d8UR6y9Xk4uwO+UlexDOXBmhOFrdJ+hpyOvReKvG61bNVFivmpxWt4OxCW+8yDckt
gr7HnHTeBnF2bI2CNxU5DrDJ17zvT3jS9Wy5Zuk7H/jcpg3OC1adn+bkxTOtqlUXuUStrAgyVnFZ
EUBaIpnOd4R4qgiNhzOoqIub8w0KHbQR21tqMpjtq/Taq/OK9+iCehHLMfdDNWVNWiVALVeTaKH2
IK/hiYNqrHttqaFqwz3n7fApGyrqfI3ygRiuyc18WSM5ZXJzBnHOP0UgYC3kZ30cPoFLYzY0a7+m
vGq1AH4H0mgHikJp7VTV3M3Z+J3YqBCiYzfE1zZlg8mKQ1ehg1lgbCmGN3AayX+XFN2nLP/t2T1n
ZbMnDWQbdT9GLTw4bn/RZjb7chl82U5ysvGUyxaO2xnEA6oHtV0YLmY8/dDoTxiyjtYMoE2JHlhO
9Li8Tk2/5LzaYNSazOKcLvUZ2OLknsOcNDw+7sj4FTm8rBcnTvuoQTA2f1qj894svU8oHhurRiOm
6T4NAEzKgKWMJzbO/akIxVl2yNKoOGRx8jqIbcLmX5LJ1JXBGVnnjnEVuEhu/SVj5k77HQfKWf6t
7kAaMVo+2VthISWKit9UYUG91eHwmMfM67oVY7FtmeKRKER5keXrOGdcxWbsYPgyuCfG3KCScjzp
PCSNTNDMzl/6NrkOzlOhDySZEM7gdNxpwuJLi/IXvDdXeZ2gyXiiQsNG2BovHXwNNmiFsZLdtmz9
/Nx8dpEG8Px0WnJsCG+ZmK1HfSjzjZruzGYxvKSj3C/H+lkhPhFpuwuDV+LgremKBANAPRFOK6eN
3ufSbh4YE/80Yu5YTdu5q6VQ1pMwFHQf7zItjbcvubZRjP8OK2wE1PchIaJRY+X5gwI7Zi44S7yy
aPdqqwOxawrNL6boRxYxDmyKoV2V5vDY5a6O/HMUfsXQZIXQNl4Py0C8AapTM2jFdiSnd2tqzcPk
QoDQHLfYBpV01DAEVZQKKYQbdiul0R8ULaQz6yY/9Xj4akcSxfKyh1vQuso6gENG84yUNtiurtZ1
69xolqf5vVXj4uH+AYLG7aBohxvkEQhHTaXdutUjB1O6Z/TLJqVWvW/q/AIM/RIYVas2/bBzvDtV
j3gzMcxNbKTr+xnQw0bztWF87mvrtUO8s8kUfmOlzd7AyGG27xo/y11abdPIWkmUeePWmVg5SsXV
CeerfCLW1P5OdZn1Nbhg2BBNzM2vgqHXw+KA0cDE2zEJ4nlbJVNDaxGbRqiUCw784MEOr2TKtI0+
+A75pyu964Bfc1jZpFzvMPqvcEkeUx2jXBs0ryX92XWUgbbVI3B2jTbu8diPG7NHNp6U7eBFepzu
Gpxclp3j1tDnLTwhOuA0/ExXAAvliIstkM8dvjGm2dOzAwUa2Edk+8hMw3XOueynWoM9B4FLTcPg
NVTFszNlUFe5FKZZo68q3gcPZZ7iFMmOPy8tPqyqJTkCVUeMFpWgB1u8QEy/+H2pEAdFu1bRchFR
pO76IoCJqTL8Kh04W6hT2UaAdQ1kgMYm9cFEtBseZ1w4+KTYYlExCgDUZhgOqxJiKV38eueOc7yu
UoZMldnvORHdFV6Dn3ic6IQYCYfsAKhCIHwmVClI8cp3EbouZ36yML9T4SWPGE+ewxnrctaRAxTl
9QsWxxuWDGpWVktJtBQzTbQdaDLFgzqGJCnwJuPzeu87EDNhx7NlMoZcQ2lu1kUYurmKVTS4xAaC
bNB4d7vS5iQn2N2LbHMbExizZh/7zm3rvbWVBLoJnLmS+NiJRbLFcnala0uwDpsxsSkIglSDvjYG
4jz60cnGMsPna6Tg1u2zJ7uZTnn6kjQKBqZY+ZkDlIis5NHu0xvg3XP10MFdiT6TivYGtl+/Jlep
G9icO9uX52ndssS4nmEc3JH25IORv0UcNHT/8Zdi5zphMb1AKX2xCg4DB0t6oeLxasMroJbKKxXt
KejyjexoTHcEM9YJmEgn2fkiD4/fmg5LN2ePRnrraerI/9DBjONhPLqOTkYb9IkIViYT0s8qqGaN
iqvCDM5IDYVnEdhucFzem2gLJUVJ9ZM59zb7eBRm+zzSIY3LCvU+/IGQb07WV5GCNEEpXzqHQXCB
oKWIb0hVYABEN9m5EBqneoUux4GqCt4UuSiqARwg8Q0EDSW9JH1sk4Ho5ERJbkEc30BMcBagUK+V
yWfCJYGfT3gXX02rI208GO9jJ1ePrktJ4RcFXBq7gvGKqbzPcfFkNtHVmOOj3ZQjlKeHyeG7sjmf
ZQs6LpnvELMBTLz7Lhb8WBnHmqI3q3bSV6497wtq6XXLzk4WLtg5ek1hzKA+UwdEciqrIKMNUbTX
gpctktVnTCceRaGX9I9ybEBQ0yc5j3I2Rd3X9M7PGvZK6JZbkEGz4JQGcn6c5+w+nAHgS7lJcdo1
P5ZWO8smGMFAiJbopwqr2Q+oouTTVopntWsdpjbcU5puxel4UofwZuENQzz2rHMkZzNJ746G+Ypv
V17iqiK6DhZKYy73EV331HQ47kOk8cXLYA3Pbhmn+OuhDuQTpjyrsx8WO3+rA34dolkrJjDFa6v8
ngbm/4PGm6JxhVTlxKvo8QGYs69ZLvg65nxgLQ/y+5XNU/lh5FSoB7CMcvYgq6iJiY/XRtSlTvFi
g+jNsA95TsT6gEnFdSD+7mxrtXS8QDVt8XBYPnVjH3eUwDgXBGQWJQnOhG/fbP0zmQQvPC9s6ghP
W/CaOAT48HWk6HgmdE6UAtFNRegBbvSBJXfo+eHUWZeZliJUq20f1Mehiq4x7faB74qlDEp+6S8E
rXj3SZicrBFusUqc7oltDvrZo1n3n3oXvoc2VZtJs1G+WFbM59AVz1abo1yv8jJ6/6LliyG/0HuR
Zjznon0c6uIo39peXTaAnR8js9sRKb82Z5o1QZJfZJdTNsADMpWTlrlKp79VY73KwG/3tb0WTX8i
6nOXcSPWQm74sE5yy3xp+cqJ+EM7Q7uyryhSP+QIU/4rWXMisr7I91G2xuTkUNd5RKUOeJMgUgZK
F5urjLZQgRo8WLYOWUpWbnfqS0xl/F1dU23lyy5nnxzeJ9ncd5vsKH8/tU2PkrnTIsgYHJAJZX6Y
q+xGaftAyiKMRi8ZsPETYnlW7GrbsQo6rYc3mB2M9hFh5L6VwzQk4Sde2JklESFGFA9JNHw6cm6b
J8+N3j9GBOjMS/fG3flDNvPvO2OcFC9lZJ1jjmzLRMRCnXjJ+H2zit2vjNrPkPaYloSPhZkfLCW6
9ku3J8yCW0qBYa9b20QCz8ExKOmimSuIM7upxqbG5H0nN1U9jJmw5ruGy7rFArAC5xyTvAVsQ9bN
xB8A9e72mri0rvmImm+j4NRhVfOVNmL87ICpRKF+oP3OZJQvIQvLi2k0e7mHTW2/v1fI8iHbqn1u
SPo0Cvdc1bxuTtR/MuZ6kf1v2UHvzOwahvlx0cVZGXnyi3OWM946/tCN/iLHvDHrvlA+M4xj8lXM
Ru66Sn1u5B2JKj7iliG459Q6OsgsPityqyrCDAsYu5yB+UmOXWrg0XbZU1FAnwrM+Rhob2oynshx
viZWeg2YkPcUFoBUkrOZc60VIQDTt2Qhq1XgEdHzL0vfgVdAi5PM7AIuKlyxfOj2eCJrhXp1gF5K
fEmSle4qdIfAs4sNWD8uhPEIjXWpfRHsO5MBqE5cFko+Js9d+TabEEkxBDHlt0byU50SoMr87Sa5
4hdk7LJ34Dqf4uGZZv6Rom09IqxXOl5RxyZcPk5kQWNt5gY3fQF/3MeS81AE5KWpNOEaK/su1J8i
EeDauF4Y/TvqCwh24ZpAMVQyRvzNjHr0rIY5pTx/plAWw6D5PNVG+D3KgYeNUb0rHbL+5KfVAHN4
hjJ/xAG917w9O036nXTzRzoPGyzWH47Cb+kGu2ZGJJhZNRSlZPlwQ+WHkQfryKEs4uApkq0K3xya
hHMMK6XzKaEP5ALjpmkxXFGpW2P/LCJK8Mr90lSGw7hZas8Q6YYaClfecEoNxFSNOZ4kBjmEVgeV
H4hSC7M9KONvO+W5Bja0XoNunKPYx0WAGm+NaWVr0a0Sxq6reArG0G9oCf0mDmBNDOFnnfKbx5oN
4ZkXE9AEtFR+Z6VCggielM3yR5ZVsOGq7Hs0AMmrsALJN/FmiFpU+X6VJF9pxvNXwhQaO7bBprW3
RVRshgku2ixAxKgWSuwOOZcWooO7f9Q2I23LsSV3mPZmsvBNQMGA4gNbDutppyi/U/x8WziC7y1T
ds/AvQCSC0aeE0xrpwvQs3YWqsth8ky72ZU60wThjK+MQp8jLVP8yGSOjbDYU2sH0Lgcsi01Xmtl
+bJrGDf3L5fcgVXYzgTB1bT950HNqcaoOvQoD96OWWXuytCeVkyxm10wqfvKYvc1CT1acf5rm7JC
CQelBKqpQKaRlXjMpm8d8p+noSJdZ0v1GAuQCPe/3pzi18rKvgph52vs/R9OVzwPiC0hXLudD2OX
QxmBCpJwCJQqHIYoeKpFTcqQYkx+SZGQEJviW+QD3R8DXGSuHFpBM6Fl1FxVOxdq0mNd6G/1kg4r
XEuemFPHA1fCUowgX9WRU+0We4S/rjBYiKL0Azekl6h2tl0KwcLPYDtj8cWB1QCTrJLgcH/T88z4
JdLanzEJrkYsmJlMt7KwC9S9NR3xx3L/Y0dlzjxRODvaS1Ii0YhRbbcxyOdYawlInulipRGO0AKU
X6/sa61DENPz4jT5L1OpA2I0gsWHrbRdiKzTeG4Q3DJy2Bx9nxNlueLa8J0pnU7QkYpTksMJ8FXl
FW30kI3ca5SYdiJrY01443PeBIAFQwX/s7VWaWFAIJFbEg1C1cFsp6GmEVZ4RZVEyUO3Y5TNGGQ4
sqcB+UysFe0nKvtiXc3FfYPjoMmzedW76POd6S0SxILTL+GJQYu1AuXCQAw/7OBhspLqx3heIy3c
QRf5nZJwOSXNZnLi74L92dfH+bFtUQTVrgZck7Qp3Puty2cq4uCra6EjTwn6Hn2HVOkDkeEuhxcY
x99iAuiS9bwsdQkBnSmBA0sTgqJ1NIrH2VaecpMdIoUdaRYOlAOMv+j+KU7v/69Y8ksN/ISot2eI
Fhc3s48DwlC2YR4Oo/GPpvmNvPX7vt9Hkpk66+bGytgZaOuhxFx0qNdUBnRiZO/U1Z6LHudkNH9o
IrmBxEEorWbfusKWYw32sYaNIyZ1k+vZR5+m32bDtmM3+W3u+SFuVsJUqoHR6dPjqrbCm2Hxr8HK
MFrpv8IOIkWQ8xIX6fSRutPvzrRPjjgGeYKIKFI/2ogNqGCaSefcA0z9AdT/dt+mMA4nQ3hw5Z92
4+EUW+A0e7EBiIiLL3rqS3JjNDdf3x9YZc8roKsf4ZR9T1ry3Q9yd+SjYcYmyM6Mf8duy5evc2SR
Q/AYZTzSsKc8RrV7k18nvDWmT3ullhePlCVRaRgA8fus2oqH01pnN+leREDKUMk9KzK/gA9s7ZHn
ZHK+g110V+XM4bpGYnTr9PyAyBvy5fwRBDSvkoGGkVKbOyWGaQ1YAksFX4qdsMzkDwWdI+louZQc
Pc2RPGpGPn07fqgTTX6j7yRzIbsFeFU9naCLQUDkR2DHhj6k32AXqMvpSPHxWmdaa5z5OrqOJm1f
0Y71XteU8DUE2/kwKr97cxcHjFFUh3BcwlEsT1T60zDgvQsCbj8RPFBCs809vF2ek853iunyFuAh
BZOJ8sJldEXTK/GjOnyZy+EZhP9vS3HTrTWuU4sdWY2iidav8rOe+aAd4KCyn6Dwx+JBsR1t48hf
WJJ/QZjqK5JBzvoM2XIYT7xpwX1xMCrZCbLsPeaIrFXR6b4aYkVTF7FyXXYeBkw/HJXE1ZBvuxxo
dzs2kROJCp5HUciBDFjJcfnWj8a7UnGMuMRKCI1eo5wmai1WAE1HRGiSjsWbpLjJd104R9p8iZfo
2bNZ1xBal3hvpny8srkSi8lnqFXu2BwrHBb4/Sx1heIAZLvDMaoLDjMDv9LUIN1PgH5xGZrIJIZF
36pi05bhwCy/OoDP+GFRsWG7aibOvJkwSB8GGanfJC64I4t1iesvd9jYBEL596V8f/csLmYdMc6e
buc3WfsxwOMu2aknVRt/9QahMD2cgLXWcDIrM8xmbHC5fiews8mArpLHd+UxmFphQAq8+zGWcgfy
oSreQju5WX1OwQV1SgvT79LsX2l0SXgUO5EgsSaNgzMblSbjAO6rcAYERAmZfDszixwURYDAj45H
DhPc5ifQcvDaLr5l9YAriLDIeIpvvaNBKaZDmsUUKGmK6KzHNyYzlqL2nuYVNDJfx9znRbuRe4Uh
V23LcbtkwLKWnAVgUl81S3TL3el0XxGjtjYhzvEhpmFbdexfRf5dZeuumiTauFwN1qY2XcXvFQ4J
+oDwZGvfUCoM1bH2YeWk7wVmtbJkVRaGwLBVWm+GAnNicsS+6sRm6DVtg4SbeielNUMZW64S5WSH
05cr2F7u31KZw4SHKOQnWXoz5Q9TNB4L9nJKBtxMiU3bwW4flGrB+wOZzl3KbJ27AGxz2/bzQo82
DjRWMyaZXhaQRqA/WXWK8C+nxX//dEVdbQzlw1BoDVTBVNCxpN4NQZm2GNehJtCWnbkHkFbJZYiY
HR/ABEHW+O1zunrjnH+Ljnq+NeKz1QxPBj0uhPQZFwWXErp9UcTy676qZRl7/7UmXQNbOZ/uD78z
Wg2LGifAYtwazVTWdcg7prYx247T+5FKOzEHlUUjihQ3+rv72QRAkhq0zwXhKY04Jx1ztzBmfwpM
1beA/PplC4kEScyvYnZl6cMTE034HoVxu2KcqD1mQ71zWNQgQqeXKdRB7uYs+n4bQLc+l/gdTBX8
ZurgVAR5CyZpgvVp82iVwSU5uzQfQw07c2M4e5s7MKwoWEp60V+arJglRE1sU139YfThunTI5lFj
ZX4qGf0lXXHVJy5Ps02sx1I5n86SHRbCI8tWY/ZhNsK321R4MzgHIUeKrsYvWjST8N1PWB+EO0E1
9nyFbslalICuGAXjG0bJsgzp37WxLakkZCGxmVSG/SA6A9NS04DaFefQYQpt9+ojXGI2pmD47ON6
06vBg5yXTe0laxfwFyZH0ULHBwekAQcLjqZa+ZegOxjzXtUn8pEEXXjSeVI8bxkmIkG0V1QBPCyD
hhyZE43D0Vt6Du++h/yTTN8mdLQoNBgPj0kMntpnoL/pA/MoKiaNWaweGXUdZHwVKzmi1UuKqKrJ
zJRcBTufp3tdG76XlMYxmaJPSsJGkXZk5djEwKZT/JJo85PpTsqmzmD51CTWsqWmBr+EypbTLIzb
MOLT9g9v9zF4oLGkWqGhvVG5Wozag55UCYNXfjDTTMpldXhXe7a9OGBRMnecsEgzWssa8uQmZhKo
aB2P/FhdvJhkb+QZC6QprVYCkVuAeYCMhAy7h39V1e3gWx07gUnz1Gz6l1F3CJowKFpD5dzH4jDG
NXXDEv8c3QGHXaNcw2V5nDsKXOie3boy9EPAbNmDQc/1yyb4qGwY5tT7PLUpbvEuYUVPAg6j6DWh
YTNyN8nNam9FMvu6mtxV5JLmBXgSj3Bwhr0HLsWil8Kt8T75wM81+CAYE2+I6cqjlIAHZP59smUo
qLhD0YZrEHRYsuCm37ci17wYSajJoIF2xXR5u8TAGO7fztQSStEO9b4AMxDbTLH0rB/8oggvM9q4
9eJ2HyLG+kTqQJbQ+LcrPgn4WdANpOYEPc9PMT9DnOF+kTOKjQL+5/63miNXIdvC8GQvzi5OADKW
2W9hMm/AfFB6+sRl/77Jt339o5WYw69q0K3tfbeoDKhwFpc/HezBIn4PvbWzDYp/N7QeQ2TZ9AU+
oXIxSCFZyDRPVS77nXGCsji7SQH0oMpGHDIBJVG/w4iv6L9L083fzSb/RkcuRWH/KBrDP4K4SXMF
vA0Xcfsfwu0eRFNUWpgN9ZKLCYN8Lmn9sHZyTA9SFXC/VtAQ/M9/q/av+h7+WtO2bJ0RJBI+/Z/1
PW7aL+liE8t2nyxvnMU4eYwAzeXN7htShqaT4VaZ93e98v81h9E/Goz+x/Z3efzOf7f/D9iQNJXH
/A/fkLRE/ZMJiWliFn//t1OZf/9hRfpff/TvRiRN/5tjoUgXpo4iyXGc/zIiib+h0UKa52quqasm
f+p/G5Gsv2kmrzpOKKxyjm7b/2VEMo2/OYZmC4dIEEujX6r9HxmREDn/uZqZndr4Zyx+mooQ849l
1YpyUJYRzUxX62istSu6JipKri++WzpHUMZQoSvZ/Zd1HzQir0Yhh11azxgyCgYauC7xygEDBvDh
4JFJftjDogJTmuDouTuQv+y5NHbT8Wux4xel0DS6OsMuHPRDG9TPCQk9aAqGW6ZlqO79mYb7mk96
7hCoeF1+Mabk1IQl/kbL2eJ2kfeuhr7n/APlPDF/dIUwmkLVnX7PM2KfqmFuxEUPptkhh0y77V12
GXS2JHOFqJBa5TkdBgRoPA8P6E7KTOqNs+ECmePbBmiDXcnwy9T8CPWRUAu99vJqeUyD4XfQPOqR
i4zIsCZvaaLHRseJXGk0aiwM14ZBj4Oigu5sZW6a0nz//9LFGTgNByAuHM9oHeK24PhSNdEOPc54
I0n7gKIvUnU3C27/BMf/Git1G+gJEwqrekrQLYG/w+AkRq4DIrC5coaveqqfIvZYVB3cGUUUbwC9
cRqE782p2VZ+1+DZSFOcPUFE3eWLNHxlcJmu+gFAs5aU9BUetBA1QpycJ1Qc69Gu4DVYX/i3ufbw
33pLbj/A/UGdrnKlSf3IEl+EV73DyrhAVJSvBJm/ARlnifnZaNFz62q3id7juhO1H6q95DF2kzfT
PMcSNb8n9o5rDl4ZBR5qiqVvti9pSdDQBNorjKdXsxU7YTAXIJ4vrQ2a2RpFHGFPJN7GON3KSlXX
YyozbxsCccp2HS8KiQOqRYqkDeGN+cKKJoqOm8s+1FTnSLd7DkRX83LsEj6up9M8GZ/sN/2qbeGj
E7fdPJhd/Fw6ndgDJmKISOuLS1Vd0cMg3VN2+kTd/5it8Z3YYDQARl6t3IDLOQyfdM1ghXC7Txz/
1RptJp3nvjtqneyPRQj1RKHS+0+3JaSlNZvi26QaKhdVLiwGfyIiv4dZKMC6Se3fW0T81dKkmzSu
SElTnQOQD8pUiQBwCYfSyL+DEE/NG3CvjtzXQNAAWRKwdGMSnhG/ob5QKOVxhpPONlFWhSFtYtgM
XVZhWRizB5ydRwgW5sbQgWoNkPODcNcttr5z8b4jZSItLSjtXVZoMbIjVgPPAxQ1ft2lpb3o4pfZ
5HN4CpMQwCc/kjZJO64IFjM7290WAfcwwHJyUMaoczZpbjbJZujeAEgxu8Cb44uKWDXDBengUijh
BU74EydzoVzsFgsapXogETdNSSPMShTRVO3fqIt8B1coTmt+Qo0eoIxnm6EfzR7Q74Rv9Qw2Ah4Q
0jHCdala73+3JdIISbXiASQj9S/BpLIQxx2UYU/VxI+q4u6h3w6KeSxCh6qv13/ymFLbOfIW2ET0
DKYPOL6Pbp3C8Bh8BLHDFp59+5sgNmb/GrWx0fUvBKoMQHzQw1lx/o1Idq3rPJ2+jATjFxZGA0uo
VH4S7zm1DMXv/yna7JOiFiQ+eFK8pindJ/Knq4DM7snuW5X9YLjP8JW8DtY3UgrBHYdWMdZQHe+T
+j1Xzg7VnkQyhe9yQDyg3Iplx80dk2vdzSejLI4gLV+IkvEjxyDMXY7Gg8DrmcImuGgixsaxBkVd
z65LFd+kcoFc67wMaMva2tfgbvjluFk7eP7lBBJg5S8NfQvkhwJnmBs+LwvIUHuk0Solk3bxy2ho
0afon2snvVYza3bcoc5loYf2doLc4tmTpqJBpfMhm6FaRcvJQdjeDrt0qN+M5ZS39YM5HY1yhCVf
DqcIDaoHr9WGrlahIXQzY2cCjIhIpyugo0aQ6xbt513IQQQpG+NUfTlpelYViR3WmFkKu8XA2bRi
HQbrMktIqSbJdsX+G7YKsNA5Sv0QKUbaMeJQnRcdNWPFjGgfoYYMBTqxRIZNY+MlAitYiJ9ZhrUd
OtWmfXXdFikQbiibKaBfGr0g6U0cY/NFC9tla4a7mWHqISppU8ppzIQqKWqfSKwjNoNpojESWhHQ
Z97QHNgSNoxqdckR5lrJunKbVWSYRyDuj6D/HmvjpTZMe5NW+kbVB9p9mgmJMZL8ReY9HslfxYpr
3MqInYwoCDNfNzrAMi1/nIXheC3qhyb6PTfkbsa4YDBvzN0qxWdaKw+Ix59o7L2NtK7XnEuqV4fE
66U27hj7d6eLQsZVEtjeE3M5htmX2XBG0FAamBNiONzZnTOuunZpuTtzRWIhDF2GcgHh61i8V93v
3A3EjhG89jR074sTFhvThmcaYH/ZWKm1L2ZOI63DvTzEc7TVeBmsmtFpzewn+myIUE1kQoLuYnNK
Svt5jq0MVbv5hCR302Qp/MGatDVIKc8A7pnwBLWU84fPhakSD5j8MFLDekDH/R2TWDRGFWqTEhR0
m8yHDI4O3dMEeb2on4gwIf+QcokculBxl//J3XnsSs6kZ/peZs8GvVnMJpNMn8f7DXFMHXoTQc+r
1xPVmlFLAy20HUACCui/qrJOkhHf91qcqNYlMUlmsbpDTvjhRsB9k3Ro3sff5FiAiiiTHLKC2zkB
FHLa/AsIhoeHi3xa4HErlI9hUB0MD7C0dYSkb+HBUMfG0cWjhKCKcAmgC/qdeoLbyBQhhzMOayoy
W9E0x9qialA3+M5Iu3dOHAckwlQ1srf0zZL0BgbyI7P8LqIU9GwQGB/oqBaAyvfmgmnA6R1jO05N
dXC52XjayMgynYiw0PbQyIngG3J3TBIv4rH8KdAxAUTvY91P7xYKwKaf3DG4cgmGjvyOTHSPiwp7
8W/7YRtoO5BANCzfyKipgZi8x4pTJq/Mk3RJBAFHcWRX4RiJL/VEudPMJCSJWZmE4sYzSml7iozN
RYynZMjfyBZGATQxOk2OQPfSv4ylWLeTWXFK4fu97QnG3K61c9+YwNhVS8gSbZxYT+x939Knk9Wr
oPtVOXuILpXV+DSteMc97c1y0anrgpkJ1gWOC4hTXwZ0HLWrE+OiGeEdvIK/dwP/jSSbCO78bKTJ
q05GI0Km0SHopPBe/JKjgqTNuKG5hkDJfFOX2kuDKjWiV4RUnPKSDtPVH+L4CtHPceH6d4Y2hwTO
/hLHPqtmQf3U685jbmufFWMh9xT6j8Z5ioucAyBOb32L0Fa9J9+6J4YXG32UuPGLxr24AKbVif45
kP/Z4FF0u+cEZU04aHjsIVqzPNm7y/zU5S+Tob1gN6eNKH5pbA2YKKtmkDYStqfcAaPPIp/I71uN
N0wI81bkFhE3/AP5EBzLJJs5868hMP73669JnBt7zLRL/Hrc+J3+WRpy3GqNFfmAl1E/JPcGiM2k
IfvCOmRtMI/sGlQ46PolqsBm0PDVUmnlzj4cXYZ3G69IT05r8tOaeL8XylbCaa5fy3J4RZJwX47U
0iXkt22Gnq+yy4/0J51rEvQv9lCgxvDyrTbD6GPYuxCU6+zXKaUWDnlBlpXn/AvqcjxPPKZ2OOlc
FuNc8DvS9UE49Z8pI1LpTzd5Z2AkzpF4V6uy+LJvfwqrgSSajMd1giIfUw8PT9tj8l/gBDhJ/XAs
nQnJxFX3Vn4YCQbQFomKriVwQeRgkTmqyK+AjFfndV7rhPAr8ckYmB8nbi6U5LCnw2PN277Bcn9P
Ku9ewFBGTp5T9M2DbffLpy7BkpUNlDebnnPD3sXt6gBUem9ts3q7IP6b00pymnR2pKPmB2eYHstV
R+ZM8DyftOseV7JXcbiXQUJsFBdSmtyO63U0n3gLxjtj0pB+5+klLVyoUWdZ91YeYJCBkRpBjmKN
vOJZL2yaOxwkElWqHn55UAtxbpHFXxIksU1kgWC7fTOS9LdzMy+S+vCdWcnV05Gf2IDcVBsNj1mR
QCnPFDC6KNp9j0FkFZs2sc+NWdNQaU9XfUCtXdhpivbxrmwXLOr9aR79czP0zYEKXUnmrLW3PPTc
9lvdVTMQPVaPuhcVJX0E2MDNjqQbIxmRZPJ8mj0peGNAjxSlb7lqVSUGceNbLLml0S7nvy33krnP
f3ZTloDYpaggXpej1JwgWsHH90Vi0rUyg7krXlqYqdi7iXbIg/hGWLOHKnOilGLkrCSfsxxXTDwB
zyxfWHHbUhCyWTLaBmpW8KpLiNVqSHAdqi3VyT+16J+rnopYt0bhiF8RodmLG4+7xAkeHG7rbZLM
FE3N08kYCjJqWe0CzWnOpBERLD1pPBbSw5Hu0r1eIB0flVYAJeBDGdP0ZM79QR3rMJdIkNxncleQ
kZTdUQz+1aWh9NAJb9z5ZPzQRssrqweIPLY5M8Rsz3fdEPg3ncMAxpjiHgnHRObh2Gd+pLTO7jqj
4Uc1tohDUt1B6eqQvV+O73phHRc6A2AN+k8c9bfBeHFc8vpTfirGpF+gIWAlqa3cINU85h5GpdJ8
QjvPt24Uxq41K8Sx1VNvEp/U4DO8SNXSE2/b2e5Ca8EZ1IgnndLXtNwXK+1qpUAWr8sJI2Q+2xti
/HdgEhXdZ7zq2uuUZa/TitGPKFWulHW7GNxekna8lKbpSE9flrx2rqPrg7cIy8BYVqCEIF1Ojo9y
qT6wFSycZx6hEvnqR166FttBUfdO/6v1qFNtA8VSyshaU2/uusMhc4GLdUqek07C57jDY9CmgEV1
/iSmJd5P+AMmxHLNjEx+bltyNI2GJYi2k6DaJ9YfO2aD7ZLSjwYGGPyVkllp2c3mcmgc4gn8Iji5
Yl9PoTc63rYo069iOTOFdvua7jS+RNIUaAoqXClvVy2IWhNpWMVkQekLGzP1MXYBA76sLgOXmm9F
dTbr9lLM/OlmOh5y26aWnkspqF6IEbsxm2wIhTXtu4b/IiBixomnW5JSl11v+x912ZxWyZ8os8PY
FJEVVN+c95FGzcCGiNrntCXrfvntVNj1qjfJ1hrpNSPDgVRnSToUDEa+PvDGfQfk94clEQ7neYn0
eW1DMqt7hHBjHFqg5YVm/HhZe+fIoDvVoroERIdzHhmS4vhzF5ByTQzPgZSh8lb3aH8n22jeQJZ9
yTGgjzBDN15LJvDVf6dQlWGeKIgMXm4dGI0WD/+H0O9RgJ/XkqeGANFk0MjNDIhBTccmmip+AOts
3wkyTdHirhPR2gIOoBjfOX3zDbqJN77mT8OVxqFV2zX4HAP1fnF6yhlr9HCMhITf5a2z63s6CILS
z/ZS6y8kPtDrir5m+xjPDQNb8uNSxEIgQ0yASHsQVmHzTwHmGSUf1sMf1ycc9jKHK53FTeHV1G90
sj3U5tIyfGCLajWKebyMurCiSrcACl8ltrvIUt99038WVi4is6kg1D0LclO+o4YFEB06xgv3vp6W
juJbjX3N2CPSftbsfn4OrPRbZital4JVOFbNQWmSIzLHctM3pBzVRR3KZT60ZBeZNWDkkBWhhpcI
mhN/+074zTtFYDrxxbxNerP+tppDP7ZlPPEAe9hU7RnNnXYUsfzCOpyoaNFzXIHp2C0mEJb/HzOl
pKjQUHgNY3rsWAaHmqaTNPXD2fEg3x3mu9HJQ6cRdlgMPD9tgPjX4YLRusG8yjXqBHc9AdRVOxC7
3hr7MjXPK8HQxxr5zao427okpX+ObzpfNU3GOnZ5XDJdK2+a7p1Pz07caC/B0pItt9o/rY1wYnxx
jS4L82T2abMhU4Tk/wFnQswZaN44totoJoNvbUGzGrfXEMDFVzqlW4i34Ow45ms8M3LmyLU2duec
jLK5W7Xm5AYND+xKLKktaK70mnPSziFPr3Z2hv51Iv+XDMJtVnD0yxpTl7F+tJ5k2koZwpx61+hm
chI+o4F2MGaGz5GVZjOvjbW3i/jF6UFszNdEo64wdvOHegTBDFx6qRo3u+2MZY9zc31JiwxZ4+i7
uxXnb64zFZG/eYvW50Tg5hIGzHZj3p+9wX5v5vnZlBigO/pOKSQo8rumqDLUN63B70KXi5iUiEhk
IaFDkwjLtP1FMCpsUlvTOxz/0HZ1S3EUWtipL3edlWqRdLFk2U1LvSYACQUw2TYf5xiWsTg4SEv3
3qN15wZUrtk5+RZdUz4B4yBjY3La5z6Fi1b14hRru9VYaymzfR8kymSsacNupkAmVd3cwh4OUtPe
B8NiGZPZfrQSANjVehsGZADl2oO25RDLUIet6T4NOin7UiPMMlitp5RbnrR1AwSCyFXd83eaT7iu
x+plxjFl0qyqEiFO5M2LE9ZOrHCcBUuHNdBzptU7J3fB/nRKZunuJf/mm8+S8x8iX8itutlaLkN/
wHvrNGB+ZAJ/6B515CNCwgK2E2ciLTErFYRD+hOjqthMAb0Hbn0sajQrdVzNO81GKaZl/e9oV922
g3sNW+tPQ/sqm1T+E3Dxo05lZ3Kskpbz+sZCbknVTHUqHI19hazE1re5XVx5kohoKAGQ8kL665Op
MO+gKB5i2zSOYr1IqGBErjEOSTt/tIeXqkA/1JjNHGUzYjuX7yFtYLmrknufwG8qQVxOqMBWGJaY
yVhs7SkKVupVjCp4c0qF95nIhxa5z91dgPlpY2efWmOsHI4BRiPDv8us9qeDqSVQXx4rhFpoohlZ
6Lb/g6TmMInO2Zm291Ql/cWXMaqhJtsuqcmA5pYPLtPehmIVxCVL+Z3io8We9mMXGOA0D6D774fO
A+5cOzARSgXtloRkBfmlUd5qBFXSvcy2szyz7KDiXM0rJanTSbdRQvo4/JJ8YIE17wZj6wtKP0Dx
G5SG458FZS25m/w48qB+MXNUiLZm/uaj85B17kc8K7TCf7Jrfz1MeqGxNt43mHzZ+kl7LgP6hfyS
lfi5Jqr7eRRELrRV/6W7GpllxhPNEWdiUF4CRWt7aJ5o1SEMimIqxJ4pkQBpwNZM5MB6QcdAmSbe
QytIr71u/1LxCN8TJ19YP9Yo8AIO0HJhxpMbcrFafK/VGA4l+4Ld73Uasb2UBggSWfads4w8L1xe
/uTfVH55kFX8nFLkFBZINVRmLqKnOpzMxTsMc00tSa50LZl/NILhLveBgFOiO/yc/cPpOJ0a1CTp
0rQhysZ2py08SAk1WjeT1ZqH0qqvgmF2sNnXKZ2jCBjVIDzFpjVjiDb1iLWd/dBpd0GBPmJFIYN3
baIQfe6NvTXyz+yqs9ZzG6IZ1HeTxSU0F1szL7qjWdseNeuPSSB7ukfJgXBMQdEaraLbIL/0w+hv
FsnxgDS7OalYvjWFVysGoYdEyMFPvFiyPrvSvxumkXaOmjMMqnGT6ZkdNfWk6k3esc9qJ8YIdIGB
6cOA+O15tM3DmHlfiyZz1EdB9pA/NTZVu0tH56l62rUcpUwV4JHM8/61xUG/XXsj0lSBszuK45IU
ZODJIx1Dt7lN325aGbemxTW0GGs0IB3Ry2QvqF6yXB56fMkJxjnzD8rInSeXz0Zfjk7fGoxC4m7G
FLqRdEm2S4ETgVfWjdsLfCDrfccmvUxtTKgpuRuIoKBjI+EwaFM3+Y1gVPd9fNMdgxOL67ZosMQu
83fHzsnJ1iBdDmptZ9RnIxYkB/geXa/iK7DWOLSFs1/MmDDhgJYhqGYUfv1XS3LWSH9dJMzRhGft
5Yk1yKBk2/rWvxS1QcrvPXjbtNUz3d1e3UjKmkVrXOUuES06Xc2+rzY/Qe5/pfSGoMDBlOI5WVgE
XkKYjX0x2z45rrTEbedq3SbxoEdi9YCmmHt6J4fBGkS4lAF7UI3bNvC7ry4eO1qSioeENRGP6/Rl
Bma7S92hIl8peSO2TW5SpVCthZ1shbveThmzEjH1sMUzOt3FgXZzLi2myXOTZwH7CCCoNwuSE7mx
8vVqTO/EOzGNVcnrGNFxiPBda+hW7XvAYs0WD9Vc8XtXxCQyAw6xiqfJ7j5dCKEJBxESGKbs3HVp
K9an8GfUTI+NL8svJYyVTZ3FwTGIRv/bKzJ4GY4NOi153jAdaw+6T+VwOZgz6rXgOrn3lGDDcyZ8
azkQ1mBE4BHpxqx9D+yseBa++a6P2Ajn3PloR/tPXBRIHsWKuqsjsGSkDhzShfNXNxd4PjWslp1L
0HeAzhHNx8Zbme7+SrxqCV24ahub+PtDQf/nNldUYc58AFSjJgqrXyK+XC9sp7oP5ym5ScC2oUJr
7kE57brSu13co1fy4KbZbZsJHwvSjL1YszFADHQQUTwOC1GGZXaH5jA4Jb5xxmVi3BurR21OkRgn
bcTrdCeddthRlgnqGbfjPxOs/keClOt/l2f7n9Qm/58F4xqBoSMe+b9Kpf9HkXJpqi+ScbPPf83F
/fff9e9iFOMfzBqBiTohsC1Xt0ht+j+puMzk/J9Kv/VJgHXRvtQNA8v//l+2+w+XhCm0Jp4VeDYZ
i/8hRrH/4WLNQsJioW5Rf/T/SIzCv+ZfhVW6wd/j0kbiIXBC2PJfEzHRVIm1D3xzwywebArnfTE5
AOlhnTd6wtPPQw+wYNVRUSKzvqE/PvnTiTz95xP23+q7TEaT//xJSFdy0ZKYHEGYQhBxor/511iy
BHpGIAbWNwgTyXOFYTvVs3s34bdHxa03qJATwqrj5NQ1e13tyAPLMsrxe9GLo662aFFyNwniMVup
RUGmvcO6wFElyGk6lvCRZTxQW7mh9nNPbeqsIYde7e5FdS7ULt/qZQNwX196QmZOYyqVJfXHBgCY
JiMO0bOrCx05s2FHeKR5G1eEzqNrfJMZ9KCKwAO57xW+YCukQVeYQ/8XfVh+M8CIAlACT69Ece9E
SEC/J2ALJPgHHRhj1atTWjNoKXzDBeiIATw6nR+ABAKxFBYSl8MNiMnLIj180Db5YtCYAf8FvAr9
wdV5ULgK661SKdinwWHcnQFfRoXCcD3tiKWIitmUt9JfNnVd30hcgVu3nrt9p2Dp/KtW2fqruvP2
AYBPQ8AafZQ6qN6udAf8rbgx2G2kH/1dNOzqNx32QcZuhneuCSEELiivQJgYyGcgJ9LH433Xl0/o
JEkdBpZK0lUc9LENUaYSo1hNhwxiY5PViFTiwn6Ngbfs/tdcUdaT/1tsR4WAtQoLk7Svof9vPypg
spzir3xFjU7cQyRjymJEPTvXNX1JFMbWKLQN8vcXGcfKLnNF28j30hevLQBdN5P+yjGtUzuQ+rqt
bCI6rBioXqnwvayt9jpzz9A9ed66Zx5HzxlzS/q7WuGDnUIKCyDDBuiQ4GXa8LKKpviMMKHKRdAL
qVy6mF5KgwjY2rz0dD70BqaY2bngAb2tFVSpMMsV8NJXIGa2giHOA04+hXDSvzjT67HrFPSpMFAi
+KGQQEWlwkelQkonINNMQaf0mQCl2Tl4qo6US4/TaedmJmBOHV/7tT82AWNYAyDrAsxaALS9Qmor
INsR6FYWbLaL6ZCNo3DdGoBXKqTXV5ivr9DfHBhY/4sHAwxr2kSQi8KKNRvQGPBYB0Q2FJoM3nsq
gZfXZXxekvintJeKluc7SiWsXaYQ6RVouo+BNSZw2tBSuDUrHXFuCstOxrtCYdutQrk1O7nNhuTo
AqXs62C95SNjLVXYuK5Q8k7h5RrAOYF3M1kVMdt5+xJUAXmoWP+9BQ+SzmfKFf4OOnpUi6VurfuY
6sPtOH4WdQ1OSCUocYIAJbbqNqh23aSYhr6bo+bTY9razYVDUUItQxx8zaEv4rNtnFLi9jYZC4Ji
DlbFIdiQCUA35jaQ5plg+k0xda+MpFGr+IdUMREWlASRVHLjKpaCNoGrgLagVcVThwAnxJtGLNe2
JUBkmymuo+Gj6El/EG6hw4Dh5e2T3j4GiiNR8XgIewiIgj6xFI9CiLqFOq+HW/ESQm2X8S6nhpLR
aJXJbbovFCNDx9Ydu5GpmBpXcTaFYm9saJxa8TkGxE7AOoaWBOWK4nwSyB/Kfpyd7Tm7tcHzNiOB
70zC3RhxPoO/3BEkUqvYpARaiR37vlI80wjhVEI8jfwtk2KiYiipSXFTFSQVmQXPc9NOYKLKkV81
YbmmJFhAVyLLGsmjubLRTTdeiC5ZKh6MIZjqbcigSKstgTzSeMwVb0Yh0U+lmDQ6mOKdtEMJxfYz
KrathXaLod8GxcONipGz7HBsSe2Cp8u+6EQqzwgN6lqRwUbm7rF0XrykqXcp1cXQTNUtBZDEY2Xz
WXOKY0V68CRwes52tRIqHtzjt0OT3b66s2mGwYITxm3zn3nX8DCF4C0nB/JxVSwkpm5tayhmEqe/
SYxGjxUJx2viGrQ9QmQOEJqdXWaRJ7leqFTadu78SWzOSHz3uDMUH9qtv7riRxeIUqEYUz1hjC7i
ZyGMa9brt2DnERr27JZKdvR27oXBGn+j4mFrxcj6ffIaQNGOULUyf3EgboVI964ucLrzRqPWCZ0O
GlHf9hC+3mJ+LjaXokGJlxO/xC0kD8N1J8go10mTDDkaaJvVanyf3tMMrYwWkY0SormDcM6CzDjR
hceqO02/czqHuRvfkcpDEBrS7SsWxWurGOyFWNiKHIMGarsQUJAgJ4C0pA10hOt63ey9lKpWmPMN
brzLXnEMnRNIcwfyXFcs+kuKYDHUFbe+KpYdnhsxlyG5zoCTTMXFu9pbUvCAwa8/IfFbtgG0far4
e6BVmHwofU9x+/CAhJNAitatd58qj1Z8b4HFj0oUYA3rtjbGlxG5gK50A+Ps43LxyrehXcdT6tvs
hzonjNIbID+8BcZHWYUSgSTui620CR4ihbFsD5plnUxd25Rl4D3iSybKTC1TJDkyjomPGMlDrrQP
/ix3rq+ab5Quwpx+5uQUKLWETqIQFmyooeanUWQSDTqPNQILXSkt7NWOPKW9cFmDZT5VB7oB+dqe
03J8bvWU7KzZS1EWc1p1gsTftjNhYoN6n87fJCWiJ+kh++cmweaccXZ35B0ZNNOSN3M/14w5jvDq
LWvfm3D4xNOa3DS02d8OUIMs+Kic+BWNbIRn2KlJl2LGwxoUMb3iA5keRUtxQLOw4i7tI/1idBp2
+ZdOM2cPU1gO1a9RkdIna5SJZUo6Ay1QTogJAJRTnu0eMdIkEDvjtz9ZST4fUkslfHvOs67aA5P8
Omj8FdkYO8Q1T7SxS+w9ZqHtp4QCngGZ7LB4N1I3z50O2mhyZxL03nHFe1O0msbHooJcJ0FB2tC6
8xYxC3nnxfxgxMbt0Fh/UsblpalfBpIdsrX+sNZp71TNdN0bi+1iKsmOeez7SJhZF4flKU3DOIm9
KNC0i49Yuq/cHy1JqeXVPzMfMEQnW3mT+cu6q7J+j3Dmhvmryc33NivvFke8k+9nhBXfHV7EQ52p
ObJzL049crRABy6NQuk8Av5kYINjmTvTwZGUFdOhW9yLTL0fTCY1Gi37YENmozXYuXMpt4lGRASK
0bsVN3/oTyhQ9EF7MbXpKFT+vYnhGiK+3WXG8rBMjNrYmaj4dLGu22n/UnEpWrqEU8cKZC65hHtu
XnKX+w9O7sQYeKyyAPQTKqwqE4kWN+N+nu8xc9GmyYce+Tdhrb3R2/h9lvo3KOI9HPwLvcUgi9Xc
3nKHwnW2uY4AhjdC73RCKOEh3srKoC7dLYodfanikMPI87pveNq4dJeDHMeMYjPye8zROZaGQMZU
HoecEleX9bsO8qPh5vnOlcEc4p4fwFC3vVbw01nIs9d75F49fmrZJYfOYeoYYFgno3wStXFbBMii
aBS+sjsR61fvRdsIbk37bmj8lbwB5c/siw9XNCevX0BghJXtzB6cv5/urZ4MXKj0ydwJPhcd3gqH
EFuX8C5eeXPaLi4Qb2xcEXjs5sEOneEGt/ONMyMgC9CjNTb9VUtyx0hxT0hfE1JgQcecEgSTUuyP
hPEy4x3yCp9cqe8yKk2T2bjU2iWz5dNE2kqigOIh6V9FPh9TmwbgyYXyLW9Ujo/h9ifcmltLn47K
B5PSvTeK9FclqKSlfSiOzYjoTC5JJGCHCcF/bQkIbIz6spjLG1dLxS+Jef1tzPEBI9brKvDci+Sb
aYzRlIcBDn0N7mxCVXVZXggHekFs1oI0qzCTvwE4qm2hFHtQ/Pt0UXFgTvlbG2UkuLUcz3/yjfhJ
5c0Ar50EpXgLqZZ1yROwuoa6bvNvnLRXorX3qh/Fauu7fp532KNUbOnfuhQVA7QqwhPjd2QN43th
antZyhdVhDLQuKKaDexkeFDRkR2BrxRumcH8MBKmMMd/U7hUoUlu+E+ynsGh74Y5VJYOlTFU1/ZH
tW60KiK/7cUnHc9e9ZciJbt6JAjVEt6TpGFGs9LXLrhUyA3V36ZiyKacREZyvFTi/WrnaKpJvq/a
O1QErzV7klPcWgd3rB5V9BFiLXJyVECPP2ChLZ03hDD/DP5XKrx4sE54Tx48vz95M7h2UoWqAKCX
wZOKtVRRS4UBzOdkNx5XiNDLjySVe1dpY4S3B9i7od0J8wUfwjVOpCne6SsWLMsTCEzGh3omOLBp
Uf6odU3cMLlcVHrpUuKrxE9pF8nzlIoLCaB/42djn8+Mt2wBEkRDTw5TADVwHdKMV7cKaxowt7Fl
FqEKGhsI1KSZlGCJeFMV+o2TYoj2yEQlY/vDH1jeXLs7dXxePSl/U7gGokGIJUbrixsTGe3IPz77
/ZsjxV81a/wvysyo+XdTt1KNcPXc+PHvb/j7eWKBrkWFRPVSY+D+NOmKUH/ynGGGs9ywJ/+AfRQu
iwSdiKIXI1/v0PFDU+Ardfk8Ki0vLeZXTuN9ij0nZXCBIMPGjZxMxeopAXRObQc15aEqYwl0iiWM
A0TRKeHNalxU5JzKT4YZv9Ik8vdhHZPmklMF4erlVcciW/EFhLo3f069dxY5TbPcGSQaVfyk5yPF
7Ie5AH01W+fDRB+1TdinCRPqNkk7XAfUs2ijCyKXF/dTd/wjS0zAaldQROxPZ4hmAtV7M9m3mn8q
ujjdcuk+NAAc4WD9SCd2zhrVnoSFvbVZHHq6e0OcTcQiet+b/XtKvezG7GCrE7XL6T1FZKzpi9k5
e+nND6VNUxnHxwNlN4znKKSWmIuDaCM2pJzKCwRCwBevwO3oAfJYC5MC80XSOlhPyye417JBemrS
iiAGaOly+SSE/KZb4fUmR4t5cBDlOlHncDNMYKvbjo3XNpGtdj5OCcpmI7cLzM2QTafBahAyQxZs
yJKukRxPD05R+RERsyEZJYDmjvvmTqxmpLZ8rp2O4Xl0CClZDjFjQpSljL2W6XyLrD44U7ocYxMG
einZLb2FJTHF7sLrkeyWnhWoCfq9Wchro9j9+iUAjOfes2oHHXFpFQeRtZA5JDzgXdcf9YkLrmuY
5mmd38xNirTS0z4Kf9UjH4sNIe+w11brUjA9cv/W7p8E/4X6lo9uJqHBdtXo1eEgVqykCetH7aQm
7cw0C9q2s9PXsXzIB2srNR+dotWeSlOE7cjCACTvR+PyWxjrJ3XGerh08mhSmxYqxEhUza5Lhpmc
F+sUu93Xmrf4wcyoImiN5EfdQWuA5BaX9kLfDXxT1qUfvpvzxpvy2Pmp4j5RJPjYLrZugcOBQA4c
SeuhZjFrO1rbp2ykZZp8CvB8efgbkc4Gb27GlmJPCzvx4iT4i0WzLTF9Xzs78c9BNn5hTigMlic8
vJijVvLlDAumRggSi9Sd6qU/XjLu1f9D1Z68Wql0TNs/K0FMVhTf9PPCoNsSFRWxW1vopUtVcOOj
fy9KLnwyEH1SjKKs9nkTJ4hnr3yIM5e7KupdkvILjcbh3LgLPL5kt4G34AcNyWnBO+CZ41XUjPLM
420QVZ6c04QcR0/08Np5Q8Zri9bQwgNFrAovmdeGjdqU9NFXxLQ4jetsAo5xdAth/eFB25L0tstX
69q1+k7hg1J4FC3XOMJX/MZVOehXXHqhL7nQJ1e7azwWRTFR/oc/AMl6U6FmOHTj/JqktoqdSZEN
BfKUGga/aGdKuLHmiRyUMwv+WN3A7T57dzF7WV+OkuwnhB3smghkfeOO6iu5ZwAhCzGjlt4hvcLr
rnSKTluHLhN/bl4zmvww1RBflfbROvKakECbkl+5sriIEDMPKeQcNa0/5PgcbBJkGhQ72tBuFjd3
0BByzpIUo9qFu91oGijTJe6UyvXHk9JeFvqLLLODJDMEbpl2j56ojn5sHwjqoJMKp3QwMrobWLLt
ydpOLKVhX8gPKw1IJQiKWzB4f2+IWpxs4wZPB+EtvjiaY/WViO6VTOl2pw+tR+Av8RkwjFG3YGIn
Qflgx8OWpy2OGB+I4ucXk9DnTzYYys2ZMyIeKhaZvjnaMZD6PBk35sKBPS7ihhLmZ8ekoBIfWDh5
8ZfXDcd20oooT3jgJx3reodXUhnNyXQsedewr2LG8e363HNAs1f9jBZgh0dh/c4c9uZUm3uJt9w0
zGTbrNRjg0ZvCg4Z+tavsIFnUeGr1ylKvRPLRWhasO3s1I/0vkjCxlnbXUKP9KXvCPGwZPun6ev7
hhzIAwXn59yr3zUwHgqP1/dG811+ZrCyuWvhbeJrM7uc3JuEkAX5oDnmCqZJtRbqIwI49QUJCUEt
NKJxDFh2ZFbgNGQMohetr5TgkVyEypSUDYMraSLf4lwMhn9g9aCgU6lmpJFiCVLpTOKThJ0W2mys
NnO9gHFK9yZb+2nbt/V0TtYR6dD0GOOIY5RdXqzVWSKp3Rta+rF41j1gy0pfQloQtcNV5K78jDKr
MsLVRi+MbGpv+vEmEPZ3YTrTfau5z4ww1llbx0ddvmU2NeJe4AE6WqQsSLLYay3e+aWkvohwx800
sCanBoeSjqxeR90aIRXciWG5mQetunE47F1/EafByOm4bfQ0glgySOF/lWQkRVOH0Kgk+3MjJisF
7FKop54C5S435ZxOUV8FJBVzGUwIavdJq7yCJl8lrbXnZGJrrPTuLl10RoGqoYfaLE5xOrKREsFM
ivP8QebHY8AnB0msfBjbDsDZQbn4BsC9RMlBxb4AaA59/6QT8XKTorgzqyU7OFb6TLY4Jhq7t3YA
SGmYTwbpMFY0tNZOmNp5aQUiJNt9aPoOdnT6WiGDorTi2KvqmttkwPw7gPTmvNEBB7tlywcLQUZH
tPTGaWNeMekjE/On50y2buRpcx/NRlnv8LgCehBPa3hWHy5FcE2FyQRAMsNCRuC57D+5mbyLQfYe
/OtujedjRzEzEYmBiJAG36ypboStk5zcgSjupO6QWrTJ317UclgXhLjinVjwF9p1dwtRRXjQ8mHn
d/IWwBABB9YBztR232XDWzymxqHRiq/ErDC0mHRIWAmCtnGyOcRpbVqdIXscSCXzERbOEF8MCN6Z
OOGB5fNEYeC3U+Z/htLijQkGPZQzyntK2rk+n4K6Qb8822UUlPqfcjIfKINgB7VN6nV977bu8y92
gmFXiaTfEgeFjG1NBFKfhpEV+mUrJs3bsE9gXRiK5yaHuWhK9HNYiEjhkUxO2TrwCvTJVf836s5k
N5Il266/ImgsfzBzN/NmoEn0EYxg3yQ5cZBM0vu+96/X8qwn4Bb1cC8EjVSFKtyszMoIemNm55y9
144IMbcjdHXVdJhkB6M6NfWhzb3bOBzWHXA4+g39uAMIrrfx2ELUccJxreNsT8fSwTZpAZ6z+QMD
e0stmbVUFGTlSCXB5L9CApa/LXa+jkPySi0MELv/rBrCmIU0EmaB4aU0AD2RSYOKHkcABSxH/aV0
s40GjkxDa9rbxwmytAXea8fqu0tNqHfk3KaodiE78aH5oIFIQbMw5q8/ROe8Fr992Bd2Sa/HgVok
/HQgNT4B+meXNAEBEHa9HjadN3l7vyfQJgnbHCt8B7Gv5FTvj0iN+niZPZbdvu7n4mi25q+sJ18q
QNC7ldZnRGY50XEPHIDClROPz7Fw0WvixKzIFt+qPNvgmEQjY967Nr1QB9xvNWdyPbXog8h1nK6n
+jGuIE3xDHYBbwV6eosizZSn0co59Q0f49xctxOQyWSIIZcbtElyBHzYKTnaL/hTji9MOnsbCnx7
5xPJ4namu9FxSgeN2K1ciyuQxu8m9TfsRnWwTXnhZ/9uQjRSPdugjV5xPZvYjbGy5T7pM2LSb5rD
aClD0jYIsGjgUhrhKyOT+5m5zx/MbBQmb+4YX/dOd/+oQv9rKWij9jOpQhaoaeMUfF3qzcWNOsyc
s8zivorsNdhqRkJT9K2kfz+1/s6cUXimLpsi6KHROkjRnJa62bXNYykKetXR9VCVt0t8nY0+u+/T
Tz/2fuuI5oOTXgbSOiYD/5epHv2pZZ5rlIfed4aTzqA5sWW+2nUcXnSmjqDn8FAZrF9uDBxuwBcZ
WyysJhPV2viaLPO5Dw1z56v8IO2RM0uZaTS248IBhzHlzZe2RaBkdLxDvPZvoV/DyeHZBdbTFMfY
jJtNVRlUfwxBcVMn/mStxUIfFnJ670QpTp2bv/cKeWFaIcYs/eRrlCWkAxjB5Tx9jnLCrOU9qtR4
cKBQ4/M3idVYQgPpqt4aYcYYurwFSXi2ItoOLq0VY9fCHW9T49GU2S3s3D95gWNA1zix955v4LUj
xBUgENI9kkvS85JFkvvNfbBYpZKzOzFyaqLibeGtZDb2FHYvbtDrv161yKhfFrZuwfHRp2Abac9i
y39rbP4Dj9fHg7AMQEWnH4uEviqpv4/46CLrNYezRy8ZWalbPJk26Gl3yQ6Z0Rvyd8JG/mMMXppG
f9DRXXPyxYuyyWiv4+NCJR1Uf990LEXLS+vKmPNbvrOZUy3/XLBDr2oVfbLmku8Kc5MUmH7BZZdM
OkPzwRz6F9uP37QxEcdi7h2D0sFZnqLlD40LudG27yFLvyyhLckSn7Mk1NWMiXKSuyG8gYJ8aSoe
fGPxYnf9iyEAHSzp5CNZtqx0UZbdAlc8L3dEIokNZlpp/BwYT6mH1V7QZmuRKOP8Dj9FD1uH5omf
60fLbF+WSD+OhrcEZW6ANjEiWJ58VMVdZT9UPe2HaGEJ0hVoThBr8K3ziSKhrWoFKFC51AvMXNEo
Y6j1vSinTVV/I6C4bn3jQSCyptUkdP+yhPYtAZLLW1RgDWhwWOK0fCzBfvRJ9zWWHBco1K4WDkGe
IkkyJWeKiFnGulyKFGsov9Hqk+QCk91Jp11XMsfLzPngcCpTBloMWVWvtUdYYamdXYWAcQse93HG
fsRjzPQsmL7noP3djwSWG8nBj9073EvIC0rG985kXHXi2zfFs+4DA4RVz2AJUbS2VLuIOrot3hUK
8+IFORY1kGY2wtsAaA4re2ykG07X321T3hVEm6x0xssRToraj0WcMpJ+I+075NyQd4tYcMpB0h8H
7W3elRhI1dnPsNOmKt9E4RK7ztcicnojcK5tdcOsoyRbhC5P+xgyNMm0dW8kLX8plz0G10lD/hVc
c0x4vPE850RezB2GCEGHpkSjb4nuu7TnX4WLjs21cFiDGzgPZXabF92xSGnDe6SGMUe+YAF4RmKm
V93UXSNoZEqy8KGYnG6rLMJYN7sHC9b8qs+t4m6cTbhFqC3GrEAdEedrGgMwCdxX0FyQkKFnI0eP
oxcEUXpT+SzrLqudi2SRvvtWFPpYVsZ+TMJrN5l3QUteaDYb9akax21i5vQAsvG9bptzncZwSRke
KO2qQ2C7l3RmvlUlz6JD9JY20xNTY4xKARVq952huB1xB6Th/Blb/S7KbPSSzZMe5ZU9qmGfmflr
B/Veyfk7pQXfjjCP4eVgKC/1ugG0T33il+ul99OQYylSSmKoGlnnfOe9t4EHGG08rz1MJvbJxl83
oXNWKa0joBD7RATW2gsktQd+1gYRvB87T1G+L/CSWbyaZtyjfdL3tT7WQ0rFS6PPMF9NgwZOx3bQ
M8Yk2aFyAApGoHFNQg1iwPPURQz1yrPdsw80hT5l/CL9NkQHIqCLH2Ey4nobsHgV4AWRgLY+lLMh
yaHt1Bdzsr7gsPgxzd7E+d12HTeVt9gFJr2ZSbfhFJc8Yil9D9J7y+p+GSHqefSk6Bym2lzDt4sN
ZgZ074h7Pfuuh485DD9oGF7Mgp2QLIvBpGvkLWcma0I0zmhjVZdL36zhv4rK4BF1bmcH4TTiCDQa
g3UqNMJlX5I3l5OcI1/yAbkoZkIBojBBSe+l1w4KU2WDU+/T59qKX6Y6CXcO6Upl9KT8AK+NeIQG
BAgOe3fJ1mkH8a3PIWNVOPOA4xs9QOyRV1H2iXfjTtF0KivxOTJqhAzAx2bQG4EkDvmuHQuos5Pc
tip01gAC6LCkIt5XKfYg3TGtovbmPNcWH7Zxkw2cfRs1zTTe9IQq6d0enklJcdfBQyjRn7ZeAPef
fiUsFKJ/7TvcPuvS7x4aL3iTWRoh8EGmLcPxCTQk+ZW2p7bBLHfzXNzPkasIYqUWk563gSdMmwRH
88QsDy9vuQZGSSge0QK4PY2VuNeh17FesGBOWdhtA/cQRlXAk5bvHa0XvnDV4SeiMjC6hznlMhcJ
GRmDDXhtwmZ4Arm7A1QRLweoEt9A9eFo5sRI6RF2D+ve5FGoprGBA6C7o2+3N8Ivxh2cAIyOmIBG
OkC7Ac4esNu634govMUdFV4h4tkRy0xLxn2JPD2sqyhwdp3RHEybanFmbIGD/r6rRbRG37SOAcLp
tW60uq5YkWAsfA7jwuTpjNe2FW92lTMnPOjpbQSmBjY1fY8ow3WK+jzyrdPg8/TQoU43FJln28L1
m6ZbwzZeq1DsdbyMV1NxY2TGd0xgRDdaX3Y1p8fGmp4cL9yyUdqif8D0AZwo59g7j9FX3yU2flCX
HEYkV82HKauLiz8uIRV+lZBTtZQwiIYpUprkjjHvhXH+bRIh7ktV9tqqcQLE3T2EFY0kWryWvGq9
/M60ukM+svn0nLaivroKfI1MBTTJzIIb9vOvOLQGgICLZmHIbmTd1FdhLO9LhjrdAB1LEq93Mth2
Z+CFTRhvxRQJGmIojkvRfs3Jc2MuAWAe25Poj25mRFdzhNowcxwaoLxjIyBR+lNMuiOiFwd+E/mM
ehut4mwu3C0nYl0YgGzldPsXnTHhqKxeNEI205hfQb7lSIIeLKh5CG06023LQ5hnwRuNjovZMoqN
puk4R36yNbyISDRohoznsYyyDa3xAvwukkSvKhf/xBw9uu0IOQpD/cYarZ7uDdK3EIlBxeHBXQyG
Y5MavNFQYnG3Yq9ZjIj2TBO6xpu4MMQKvIrCXkyLuBc1d2la7IyoNF4NC4PjH3nu/5WU+f9FpPxv
auf/j9h6lkKA/HdK5uev/Kst/ipj/s//y3/KmK3/kAJhrmdJpZ2Fgve/ZcxS/IdtmhY6Zgv8qCfR
7f5FxewKUwnbksuxYfmtBtP8InBW/+Eg9NUOR01L//mtHzTI5sev/1veMTuM8rb5n/9d/ki+FaZp
W5bUgn8A+keG6b9rh/2o0mzWyKxKkd2FOPVw37wtWTugYINVMuZfJH5+pr+8mjYUYk/chb7NijBe
+V63Yj3Z/eXS/TOu8s/3cS3LtRT/xsrwI+OYFogxtIA3SeJTG5uao7PCa/SlRzQqO9MYH4ZInv/+
I+UPROa/PlMpUndNW3Mjfnxmh7PC9Wflko/nXOP5/ojJlGI+WT6DBs1mpM2+daG5TQxNVyFgpKa0
nHUKkD7vbeab9hFkAb0R43b4+Iev9gOj+a+vtmi6FRG6jHB/8A6LpqHPtTAepCR/Jqu3pIsPdDwY
BW/7yjw1uX8jIRMaNlmvU7L6+49fnvN/07gvT4frap40Ty9JvT8+3kl12VcJ2WgBKXxMIoY3Caod
XgxNr36Ir1sV3VUwQ/Im30vRAo6oUqQT6E44CM0NhFk4KUeoq9dG5kPQorLGEhb6B7f5JXL/SprT
J6i3C/l4azIQyK+W54BUU12yf/k3NK3P2jK+a5kcXPgtVXr5+x9wgWT+Hz+gJ3jytWMT/+z9oKO6
ZVLXcpbuytE0q5fDJhD7g9PqswmDvXJVB6Jq+ixUfadreXRoemDzG1Gm+/FdlsWE4NnYE2vCiBPz
7e+/3H918T1pIu53lER49UPWHzopHkMMNuiS6HDW0jmGafyxXIt/+JyfToblLnvgPS3Ldj2tF9/G
X/0DDf4Y1SveubFRF2TgK8dLSe/kABYk7Z6wqY2qnWsNgn5GZmcwSkzbc1/4eAjL52o8MSGMmS6u
hwIbm20PNiThg1Ny0HNsyQV0zQuBs9syEJ9K0DRW5lPbU8yOxpZUqVXgkBZaXqvJZ6ozbxIn/czR
ooKFW4cBTZ7Z7ej3pZuG6SP8RedYBPEHXfwUfqI69wI/nDJT8pby+BVH72vbH0tweQyS1MmceQb/
/nKZy3X/C1H3zzv518v1Y8mM46axy4nlwp2Mx7aVL2FHdIopz9HEfaJ5/dKel0zFTisqQWMLrWyd
BlDBsH0DrAmOfpziN0PAMtuovKQ8AVXyjpPMnlX1S6rxfpizjZvKf3CK/FksfnxxZSsIrUraHlrD
ZbH5fL+P8mDZGf6H68fW5KuMtb43OP908GCgPTc1HdE5AwdW2LeOtpZI4k/kf+EUVevRzGBdh9PG
MOoDIjPIfxambIPOgd9+6xA9ZXPREEvhJVBXLLlxPQB1a5i2ZulcAsbmoynXSt/6bkUnOz9QkD5h
7Iphckd4NIuSqIPAPHUlllohOUCLzVKz4cbmKCspjIK7TPoHpFj3jhl/tL51bSvrNHbVFjkRqQjh
hwn1kSiY8IZ0gg3hjPdqNA5ZPz2gxrxPy+RONu3Gzf2168G+J8wV/nBKaoLzmCJAowfF7MB8gOjx
rhQ1jmqaf7jy+r9YZpb1k39pNE/ez12WZqYdgJ12yW+wdtIfjU1fq7d+mMzbNmGYo8sXXrHwXoig
o10b78M+G8990NXbrsh+2VP3Xgoht/CQ1iNFaNK6N0nqPzUWWt3B4ESYWPdj46wtXT7CoyZRODA/
h5xGNIrhCtV3TmRqNn/6bvYFwLG8yqzB4bB8TLST7DA+EAF65+EYHKabwMiCTZV0wRr/KwS/L8XM
ZqDe1A6ukp5dvzYOQuEzRZsofYSgabBTfbWtG0j+zej9w9X7eUYxpWLn4SzgSRxXjmn9WAg927Qx
QM/OirnIAcvyV2FPnxUN5LRvIa3D+3C575S2vecd6sZ5NIL0jif9GM7mFclQ/7BeWst6+Jf36F/f
h4eRcYKpPeH8+D66GFCQu/SFVUpRSienq9tdzWK0MWO7PUgGpoIb5AJNmJvnMP6SZL5Hk7kpEfMb
+tUc1d4FLW7IZ5Tp6B0UcbCNqPfSMg6+cRVCGexEyx+vd1XvrduEPwLAsCjU2TCLBZ+3+4c1Tf88
BP35oSAteKYUrtCmXn7ovywOcq7Srgx5KNwOIaAbXGxrepRjfZK9fzP3rLGj/tY1qy+zW0rxkCmj
iwh/tNetsK7iMVuMW/SHR4gnIzMfJBTLohgUfXgovP6Wm1PSIZE7crGPnsw2cRzfBaHB82pczWPx
ZuH2iXwS72kFJB5zt2KmR+cOmyYZCFErrauhbfeJY17wMxmb1sLZ1JnB8zgLJt7FfiIxyUlJjNBx
2W0Yvq4TXd3LnCuNK/ka6ev1EObPQTDdgRpjkpZgfxjYH1CjHjIs/a1lbpzMvnZt4wlU3JFH6GTw
fAeIIf3qvmje/dYBgdahW2DwrT0M72B/8dY1Ef50ewEf4HnbmT6bmoW8PJihqNGkTCLEhVnX3vH5
B0mJG6rHnkstfXftlzBx+sNET4981SEPCGntTiEtxmZk5j3H8wsVNwFpi0/pnFBIxg6ZFXNHtHp6
QCp1UJZ4cGwm11W+LdDIklpEW5m/wJ7BIkjnoUc+0GTF1UDuMeMW2uD5c8zmGzfmLsF2bANnBZCJ
POIrUPUuh0dkmcVDSQCzZQAEIaVJMy+ZnOnJji3GXwqP33SItcta0a15HkiOJbUnNa9U8GzC5coi
fCZBTp8w/ig8n+QGsmkEV5gbuWQuW3TGgvbYMwgeYue19QC7OPJtIYIWQ71raHsq5LrVfIPe7eAT
VVdXW28IjwiK3nG2nHwipKshuUtCfZW0clcL7z4OnSOYuDtowFb3ZY3OYzFnzy2WobGRBxJdNkzt
T1mcrXGJ7qUM4PdCQ0sgnVDvOFmOUwu2t0qRU/Qq2Yvmw2Cmu8lH57ftMNmUaCt9k3lrC2xAXdso
Q0a6xARIM6NYkJfCF0caXATJJzxRaQZEkpgnEsUFEaQdzyKXZoLYuLqPwI56dnTI6/hKJzTbW4N+
Zt08SfIAWazvYu1hHIlnzpXEMIX4K1xIgeJ3raaXxkGIb2Rr+k0TdOeiIuUAXfs0EkwrjNNoeDuv
r5lIkXbZWJsh9w8zKoSARrebdTBQZrobziMv635wvkuHVyEKX/MECTI9WMzTcwGxILzJCnE1aujL
GvHgHDFBsMa3IeKQJ/xmj1P7ahThXqXcZyaJsT29qKxlji+2QCD3DHDikFlnVulTpYwDxzfmgOoo
o3ZbDey1dvGoRkg+Y7ludEFx2SAvd+m1C2yW49uEV62vjFXZuR8NUviAMEZ2UDKDbmc+3hqCvYlB
gfHrljbjFhTtCVDayW+a337hbNt2mrdKGN+ZhSgMU+0nYfXgDIkZ3xVglZk+e1mZ75Mkrk78rCo9
GzENmZRyRjH6LckJtvobJ3kuCFYf3wPwejj6IiPYW82Nj2kN78iNsG+gmjUFDedsSXZzAQ0hAxC+
sVpWbUnN2GYMzEbUIlWAlBAPgCZpp35uiDixXMYllv+cLhoRzXoPh8spdg4jxQZTouWhejcEb5K/
JUJia9Bky8vUYYSFOJIRzronWCIt1J6wdcxJ7dGL0ovX4afMgJWGy5doJoMAyWDrQF1CfYWqxRe3
A5HmzVh+4ZN1uHyoloDOMRAsqm1nA7ZFt0JiXBSXjyG65LWJZ6RqWl52zhRcenC06KmyQy7cR69R
yFHdxwl36orE5m3zZ2XiL5AfZvYxJf6IkfQ5IoPTEh82E0IIKe4z/KrVSNM/nvkJqPZEb713TBrJ
Ttmhpr+pAgQA8RfneBYC41A0NTfY2iyPsEhIscnYiDzmh3VEI36BpfQLwA4ZqO42jkYSGpansnxD
/cVYndEyeiEXjWOfvJkRXdUBoR4EChbUoRgPvlcyphbbfD7FOWeowLvp5pxZ9FOpLSx5FeL9+HtZ
FjUyAqYih1TXN4HZ3QgTj2cQbbR4RZ95GulJ92fnU0U+Y7SApBi6mY5eZSzEDuy30r7A498Mk7dt
Y3s1iW4zWM2+ns2T582fLYgCt0SS7E8P4fL+04a9piqvoaX/qoOrqOuOi3WQZxg0FygfqOxDjMC1
Dl5st+I+t5sWdlgNckeY084F2hSw8NJzTC2ieQwBAsJAG2k9lX5MmgHAKm9EWebwSNNDqLJDy5Ee
v2MAIwPE26GciJc1y80EgEEXN2L+bTf7MFREpBFKRndyyPJzWSQH6EMIVxlLc8LB9kwo6mcX/8IC
z1wGPnO2dYNuUzBm5Ky3Nkyxjez4sICbZATMTMtToarvWve/XbbYjYEzGl1Qup6K/lc1TShGfiV9
ctfN3RpVz7EYmmAT1YBIx/exWRy5Yf9ZB9UOMDBJzBPGTXLYN0bHXhPz6DTJbzUZ8pi0+jbrsYRW
6Tfe9f1YL85G3FRZEt21LjpLRbiggC0RI47FkC7ZjyDPoUZ/pECnjDH2y6Zq28HFxynlxvKlr2xE
D8m2C9MbcHGb2BAvaGZ2FqrsiKCiYZI7QkMBFVkMjiIHKyQ+SlIohTpNc/nc9zheS/9maYG4aD6b
ttl3erEwqY0RIQO27OuWO+fppZ8vEhhMD0CYqrVTWMjuUc4N8xuBd5uBoe3G91EdNyhTV2kHACQN
2kvkmDCDXGT80NwD56mJgl0Osa+XwQ2axIsaeXPnag/tfR/G1GvR4K5L8ckpId74pUPQmuQVCnRJ
yG55FQjmA776BEB4V8Of3gQ4qxD96KOYrPd4cq+SUl9TbQlIMs5NLbHOmp+JxbNnYLJR83lS44Pr
O8d0Tg+t6eM4Cq97/PbmS2Oe4nQiyH2LhWeVWxOHyfrLmxX0SsbhUXA0GuMwd+bDMv4qJ/9Yd/3G
Nl0g3xr88LH0epywKApDfSmDZv+nf4GAzSjrbRsA2Qvv58o4pMI5gjbAJRAcJ2rwZTN1FbZYpWyQ
fT2NQAaKfXroIECNHQU9j72m6pQwkHocGnNqHF05XaUaK6PFFusaBzcUt0EXnVOD01qiL9UimfGl
uSZ586oevcelu9jbI+/IuFa53GHPAHn+AIGo4wzhHP2ofFZj8ly1kGqw1V9Xw52ZU07V9C7Xdows
0WVMMbQmeWpBww8Eba+cbchsxpXvlwkFWHOrq/FIWnTO8KKNEG3p6xAj22IrCf33yJq40hw9txZy
FYnQb2pRE/Utd5m+7xCJl7o0tuOUfaRpcp6y6bfZYe5cHtZ+NA9B98Q4CSFl+2hZT/k8rXEtBoEJ
AaLC8Bm6xy6MP8rOuw/3QMPSCMaUJy4ewIGI/TvANWj42Z1TcUtgkloi24wC2sxo7xn4oCTjWGGR
8V66NwB0N4p+61qa3V2Zro0EB6Zu94XBfpq3SETSavolOTWs9LK8sv4NpvHY22B0MClGYYXur3j0
xxbilHmOFVIiSi067hfauZtkrPcdLb/CpI6VOShBBn/UDk3OCqCfM9oevcnMMYDUU3u/3R4pZ2wf
l6avxlzowGCUdAgLPGfMecyL05drWTrbCuBkj8B4FsZNPiWvbT6/1QlBFsSIfGQEfsBcRJne99O6
j/KvZdluG9/hnR0/UyO6nuNdqgxsrzaNRtpwZsK5K/TFZ+vEEB8JSkf2vnEdgeUNpxoNmdplXDmT
0hDH2UfkVm8yrrvr+Gw7xMly4DErYFL80Gy6DgkeWLztzn2UFUVDY1M+k3M5jhtvwIjJ014rDoqc
YII4uyarG4q2ELs+s5h9s/RU0ZKA6F+ltp72ZWG9IBU4Zr2/jQvzNCDkCm2Dw++7w7Cw1BXbe3mf
LAalNjpzRT2n7HfsZ8y61PdovaXOqxOoT9HE3wuf042JkJfVLs7Ti79kP1hXwk3xerFSQhJGvUxA
bfnVowRYGSMcZU6IntG/RSYMdLcXVwnCtzopnwpZ4xAlU7clOXKtEtqWNjF6nbH1k3RrJcNdLop7
enQdg9TkTpF7t88KO9xakhmctzgixkBhewAeHwXsuM2Uuhu77x2yGEea11Z87WR1hAgWgoXlSzIY
B7Iux9yDNA7q8FK0DiRlmd6kht3dDnh/hNS3ImnsWzdZfCUVPALAxVdGTd6KUOQkiNhJnlqC2jhY
1k+2ECg6fE8/ZC3XugkIs/vzy6CtDBx4bCiB+0rkhLsphXv0q/jD5cQ6AAbmDMl1KF3YTxx07qOW
+g3Dl9z/SeaNzjIAwazt/Dsvg5hKj127mfV5TpqNoXN55BtNV16ZPyaWP+D2DcMd8R6Lqdw7DmZE
BINLMKKD0ACMHCnGJFlb/VVto+xK0njviUV4WobnGdpMnd7xmKPAqH5p5gHsK833mFng4DL94LaQ
OUrw9YZ5rWvCprvuxZvdJ5gPqyIPPpVrUW2b3ofOnTtqwnyPNj7ezHm+Hme6DFXm3oZtdXZa54ny
69TM1gnc1HVSNix28FMIdfgSEWr2ySA+Y7gLkRwIbueQ8IY6yqKvYcB01NdeZPPweEi7Kv/YJxz+
RhG8Kw74FlRXOBpBSwZ2Z5k20TlwU63AvHZsBFlQjDcdLdDKyLEBl/YZj0q7GaLgDSDBlgAIiogW
hTY8ltu4Ft16HPlGeHfGX+ZilwCi/jgGPGZzycCWGyyRmnkpp2jEWgQTr5VpoZE0okc4uYeCHEU5
E3MstTZWftQfRONfChOPryi4qeHgAkOeacQk4pv++dnzPWQXWX9uZ0JskA4RufrZ0T4hpY8YDOhG
36hbvf1QuJdYhzeygUCDWmVgAIKqhdhqQgpi/6pQ4XJAQYtFxmUZ4gpyrLVaaPpBvE96QlkSoGMY
5OhjBUiW1cQsWlH85B5zAZlFctOQCr3NkvxZRehmC2s+UpdnVCWVVZzyJHz0Msr6QexVZgS7hsge
tJzbEXvLWuKApUMN7cfO6rMUxd52y32P6mMdWgniApl+Gliac5CcQ/hLOdNhBEe4AFkmKoWBLbhf
ckzpAvvaf+8C6GUqhhcT3DkQOiMn/o0V/5mK4GDXGJGY0q/aGmhNStPNQGTv0POkpQORAucY5Bh3
P+Uh2Yx+dxfp+L4GJoYENXs3EvNOuMmwtqNcQVsZsctgOXD64cEKAoRbDciRNhU0GZJ5G5UkLvQd
L5Tozk0lfZo2pK6/DYb/ZNjTMQ4VScYLgyWkaIxfvUxed47LcvlqlLJYSbfn1QFlw5EsXdJIoPM9
NEZxm/i5XNX11dijd5t8QU76EocTO8gNgVog4eFoAOCixaQx6Q+lF3NfxpXAi842QjQwTBRSYL0c
DWp9VwU02v5Ysad6SjfVJGhoUE3tVGwQUjaaS8vvaco5n3pugR08i3G7RDeBTftusDnxqZFDvbsA
WVrXzXZGnV/KbnoDpbyZcieD61sdqQYVau6P3g7mW6dM+q0JKnFlmiOYQeLPImVehsH/HbXFlVtk
xVG+cGFeJodmF7BeZkcz7D0nVc1VWIjPyB4maAeECnECWKlGJRAdxPek1QdHJWSDI+Y/FB+bGqod
Lsi6PPUAUyEMlb/nlrZu3scH06/0psMrwet1x+Ef1kC9iBrN4BwSfYBvjxQVgqdvMs2j4SfTqTFR
yCQN73JTciKSFvSWyjzTsSrMsqfSRJvkBM39bDb0E1rYk1NBTQnJ9L6cENoHo75vyo/EUdRW5mK0
Q+m9mrwHs+e85Oflu1kR5DqALA57VCoTD/VqGhW7sagvs0XgjzeOhGL4p+yuPHaT8eU1zXvjggW2
Ql6CLpgtPMBOtrUKcT8XhFs2oiAjJRwe2gmDR+0o9u5B5fve9I9JkJ1TFry0Q/bWVFyvymJEkfEd
HO93q9VFFn4AgYc3IJ6xfoRmaW9UeqJE6w+dS2tqCvRdC51HSIYDeUZTJyoWKHuH5TBZYueHFtn4
YBL9Omx6QDL7pDHoT7TYaMppUfi1rQcNurpJo3t8sB9OZXubvIpfxu6u7yoiumyS94DT32RZc4wH
zim5DVFguK6JyXEKmjoOhoDLGFe3U+tl62amzeW6wRuuVNK+NXsooQrhLe+UjluxL0FxoxLM38Vg
HyFBdjDu1ZszJpeUo58QjtqlhNfgXmh/kSvAKofzDBssk70hO7pmdUNJBBUgnajBaz5mqnYzGcIN
muwU5LfD9uZkn31Jjdp3rcRNCcPLxh0pINtDvLIhWme3bcZAJ8WZsonxTgAMzi+mFu2xXhrpYyjb
XVCQY2j7I7tS9eE7pB9PTuOQbY5hvlADAwrcUEiMiDWhUaw3Y5rDaIqJFaiDYSHBEb89SI3jz4K2
5RjkePcNz34A3IHxGGBLVXdbsnmj/azHJ4BD8lrZdb4HDg49Z8yPPSPq5yjAqZZXYtpoOyWx0CBC
3B+QmKY2OV3LTNePm5fBEQbxIYS+Wz22yzCYn6p22thNBeok5tiTNin4TnYPe3LuzPi+lM7OMhp6
M3JvVpnPAfMmKNPuqjfLV+AHzIRvSoDNazw7LvYSCDx5c7bj3rqeddTj7APAu9gK7O7YNsZX1NfH
qfNYc1z1QekHV58UyXUx0eDAr0W8MvB1XDdksoX178Dp792FNcnJ6YYcmI+kL3+lIol3YgQ047mE
0syIz0x4NFu74orFLblq8dy/kN4SUhhFFAA1xRvDnT+qXqznHwZG0LUHl2w9044a/ZxwHPvgOziY
PROtL7aiVdVxMCC6al5VjBvWKsP1ltEhjKo42kmhb7x6ZyK7p4fCJtSY6Sdhl899Lrcdz+yysaZ+
8FY2U7j2ayi+hOWs7EnRX2YzWrvGqDfSK+114T7NnCEBEGPOkREOC/p3yIJ76ygkBAI3LR/iNlrX
xQzErCWdvNk5noZh7fM/uANcoq5zNgPCxrWQ4U7pvqDCplmo46QC2pbf1oaZHEqXYb8hCu/UkAay
DopXadnJLdqR5n5ZBhFXv8UTNubYb8sVXkRgY85zravyUhvlTQwB+pDInh8iTcC4AQIlk5ccdDpj
u7Rj/pHSUWeu/byEdbOUgvwOeIknSYctAbCukM20FrLsdK7ig7D3xDYcYyolZvX22Zl880g3jqlB
X1NzST4DjRCDTokh+H+xdx7LkSNptn6Va3ePMmg4FnfD0BEMBhkUSXIDY5JMaOEQDvH09/Os7rGq
brNpm/0sWlRnJ0VAuPv5z/lOZQYv0i/UOjFoIOZuByU222eqrQj2hjvD5TUwJvVbNHGfsrO58ftl
H8bAvm3jRVn1ZxWWx0BqRlkO+bqq164TP0gPPJOhitt+Igbe9BuIJiNgJlAy0rNsyIiYDwv4s6uk
hWwc2/SCi1DeemWcM4lqgmMnOZVPQ0/yY3l2COiumeJvTeEcEQZzqD/Av/C4rlKDWySp52dvif2N
1/MbJmU6EihsN4zYbNrHsHmwrQLSQ+7kxoqjc4p/Eqk/OY8zondZwcyp4Bfc4ZK11qbDAhdG88Yz
p4PU/Cy/BrTC7OuNQFm2g9tHfU6lnpTK4fFPCR9FYNHx1m5GfMtpF36hZIyrNuH4WpQKudeI36I4
/SCv6ROVdYItT2GC59dZwi9LmBfNeMymt9bj4E/YGdEzkw0l49HKipbglqjLLSdAB+yBf28szPCs
YPn0k7I9pYLcGNO76cabUooBcZaePYc1Pd/OVTW89PQFwViO+OPqrax1rMbkkc4mpLLURrV0drNf
yK0wlxY3cOcelNGwgBn9JhFILJ6f3ZaphECmnR1hvqm0ud/050dYNiTlyRreutAV1rm0YHzh0obU
A0ysARmO1B0QfJRUr1Wq37X4q+gV+rKMbEcrZOaIxypSH2xVAhGtMyUePfbZa99yz11C/npUNB70
wt7hHId6yXXIJ3E7yGRrptbINBlYou2JI03mRCkx6MRabA26+8ge0kOq5fY2Y0iHukgdTLD1KCtI
wuDeT71fvmce2Vt6gzkce/uiovqH6ghCOBMyCyUADZQVRjPOrQpZfeelPppKET1KvuyoOuXzrmZs
AAHZeRctPhwIUwQ004xWdwt0oSegIzOSWNl9+RKMPWn10fmUigsExGztJ8oi1jgyRHrpbe+7UzAH
HGf+iGjNW08u2725MR5an5spiG/HikNV3AKnFsvDCEE8rTPJ1Py+DMCAl9l4l5W9OCzocGZWgqni
OJXW5Us38PqqU+zmaZjROkVU0S6TL6zO5saEA8jxkKTAFDFeoP8tLYtrUIT7OIn4m+rZ8PBUl0u9
qd3iE0B7uoskyMmsqXmzeIrHmBseCn707cw7UMu3YQyIra4qseuS8qcllzMYde/IuiI2FMu8CJiT
Q8qIJg7dfVctHzIQr67XPY2Bei6luht8HBxsKG4YCC1XMyOMNX+2nQKq7vkOW5Gx3rkuzSNMaR2O
NMPvHvNPxwiJ/ZscYd3vzmLaNTAOXXz3SOs5r8n8MYqJTLRWvGJ0dE1G+9mStLSYVAzl1nuXcESJ
MsYaY8nmdhiOaV0zdQqCF9VSO+ZWfJpllrG7AOJPcefCi/bQecMjQIlIw11iNssCeehJpXDV5G1N
bmcQz07nbIyc7jlKykQ5k+RSoHLwL+Jmp0PCVyEn5qE7LjUHdZk1vKV5OK1y60oYIKMVXuK+eqwL
eBCOrB6mMlS7uIt/2EHznOtOeRm+N01ymTvnB4vOda7MeUOY66icEfG731SlCUDOPJoZuF67Zas6
4dOPK4tOnmjr2tAHAl0rywTg0jnON6FSuIWheQAaflM6wNFQQ23fuwPDxKLh5h91qaiEj16LCOsj
6tXcQymK8QU4RUcNrh9cHHPfNr+acrq35oIlBGXWdu7wTX1atOikucNArdsyTujreoefQqzjKLr3
Qv82mXXKpcQ677vshlrEn5CdgUXQyufAwgBtWQWZHX0ylYzkOevCgQDTaB5UGzzH5XZY2GdLyUu+
YkFZh2a6VQE4EQibt6EeuYlwYdPOKyrNzxSbUoHYqWsojPeWrmoAaK6GGD33qCMIN/6rqCbcbAPb
Bl/xDWmCij1F35jPbSkM/86O+LQiM72fjZUBNX5QLfv8BKz9EKonc652trtymhzClrrWY3Nmogo8
kua6GhBEOIEwwl8EVk33XrjdbZQ7l4b6rzYKFMfLxyCdNu6cdyCcYMKnegwW0YchLAh2RDiuft49
4QT5sGGKrMzKfV0MwGZTCx4m5SabppZArLD2cz49/d490MG1DzTta8zEmVKFfV/jXmwjXt0LaLAG
RFjdC70cr6nbmxFk8CsOukSYCohpG/GG4DqsPM0cSykG2A5gyEbNI5tRLn3b2TpUrlXVr64fHwZP
7WPNMfM10WwOmmMC4oxkCZBbTT0zDOe+0Ry0ACDanAA69uTZ9IkvNZV1GVVG+0WzJ/MRbiRQNace
KyoJK+glafneqGRiqeIpbZOD18JkMzWdrQTT5hGj6jW3rXczUGXNupCVd/AgU1Wxk+4Xf59o5tvg
Y3fBw8cQXO7hdurWVg+ADrreq0ggT+DQanUahoCDZsoFmi5HzCYkD1HTrOg/jK35aXrxewRuzftN
pqMlpCUekS8KzFp6Kn4z7DpsEwVYO2A3h9rUnDum/AXguyFETHNdzcIDildoOB6QvN6Hltc3cPMk
7SD4qcZrN9ZbS7P1GD1SiQVuD8PNiwDjzsHYsdY1SD4jgs3naUrfkGzJoFHMAb5PaI6f0bhfXeDe
6t4YS5P+gsbaBkgEON3q26mGBphkgBWtgXY+QIFLTUo/oHhZEwRlY1nrue7JJFb3VQYdv1vBi7zT
R8R5ZoC3aAOtb3AlTBBTEaBCAnBfYmj5ytEt8cZgU4hVj8lK8w1TTTqkgI8pmus/nVzNQbQBIjIg
f1cAEuXcvPQRborE/06Ec2kBKXqaqNhrtiJWcBuKL9QtB1xa4CXTphT9dhhLm9546IyYtE+h5jVG
jGAUAEeLGYktuMl8N1uepEUfRuQxJWfHsmj+Y8B4ExwgJ8U6GPdGZhyVpkXWjmhWdkvWiW2+YZSw
Z0Je8lJTJk3Nm8wBT3YAKBdAlMooQBphYoqd9jFEpuTn7ABsMXAVvzmWISJ47Kh4S/Se4UZPBjQG
fMl/EpbHGEf3YXzHDB4EKJhMV/MyR03OzEFompqlOQPVVJquaYxERo2ue6bHBPLm9JloEmfNYbbV
bM5EUzpjzevESl1vYhCey7NdEFIkGmGtrJnaVU7bO6GLWBuD4/JcnFLtVJnparXpbA3n7HWiomnd
uMatFDEWOVqDWApg8NS69LWk/dWkBTbXdbBVz04jZbZOXSR3k8WJn4MHngxpXWtdKMstUWHG2Rct
Npk4ZQ2JQT/FXEzqC4qfBVDxteq7S6oql8MVco/9a6TpAupweKdiNuizEXV7YpUk/vDY5ebOcr7w
ENJY4uQbv67ac57qrjr9tvKW27JPOb/oGl2g4dsYQ2k78dx5UfEW2GzrLQrW24GnXpfxYtu6wLxI
thDTAr2J2pJXAwHI0Sqly5eDF91HDqy0ijqf+EepS39x/n+YRKcHXQecIFKjMfQcFWz/WErX3taa
/6NkVW1b/7nUxcKFrhiu+29VPfO63w89BcRd0uGzguXoYt/zdElxzA5k2Lq6utjRJcYqLl7LIRrQ
r1hoOy7zjU3nccOxsOHILRnh3yhdiww29BHnCvwLrQm9Z7o+WU5cMz8j5j1k+beIQa8GDGqs8iTt
8Tg5lDDbuo7ZBQwO0Imk8u+q5gRoVWdw54se9axT4Lhnw9/O6YNwvJMovVMMAbumATr1ooypV/lZ
6XJol5boEKbcNshqnlR44pMBVr9Iz4mulrZ0yXSsN9bk1Z14b+oS6sS9nzCHVc4Q7r2UmurWR6ln
jvVMBAGX3hYfMR0kFFubuuI6DYHWGwiCPDkc6XURtkUj9mQG91nfHY2BAm9dmT1I40/P6P/mwZ7m
5vv//d+PLyTtdYrMmH72fw132T7S5l/stf/WbHE/xMXfay3+8Vf+kQcTf3gkLswwsExCYZRb/Fce
zP2DSguGLsKxbIZ0IR7cfwbC7D9sm/iq6Zm+h/QW4jD/RyDMCQmEOSb/CkiTmeTC/ie1Ftq7/Ddv
M9FyYfshPxqhE15+f7cBhz3tLb12xtotZRBxs7MG+d0KeZEJTq2/fCz3f37V//OX8Nm/5K5sFpXQ
p6vDDPlO+Cu0a/4vluOE0zt7EwBkALTozczelrG+JTdPBLjymANB7DF9+fTff1PrX2I1//iuJIE9
i2+P1/nv3zUG/Rn2sSS+4UNzTxz67AihRF4CyzX7dDjkeLN4JnV/CJvplgYyuIY/Rum8tmGDiF57
w3/yt5v/+pn//hwEO06L24G0z99/oga8cpn6nSBJTiR3mbemjY/dx1A6ZQi/ftldYDxiilb2V4X3
+D98IDrE9bdLzkfPborQYmD53GT6lvjLZagj21WlTZ1YniPnlZApbmgQWZby2E8Moa1uORNr/OWP
nDUbZ58LzDXK9H799z/Gv90MwnNNG0+9w2UJhP0vSawwtNk6DAWharYvbISLL7jzE5LVifYCHBwr
6lmL//Sre77+sn//5X3CXy7HCR68IHD+JeGW26OdFA3nTdhY1yz0S+w6MtxJYPQbr0lL9vbdCXtw
P5wMlzPsCN9/JWbMHnUn1uTDQAmEksiw9+K7XQh1utcJ8NyE3zCtisqyNLJz3EPNlQzki64Pt26l
GLWF+VHiGxN2k6y9pepopkpPGZOjWiu3kxHBakvATgxmkK7oK0cfAg3hD+DVDRYHUgHEBHL/NGNx
GGYHU6IMQX239DIoW+yNfnyxvMSETH+ubKYr1MKoVTkySk04UOAtbLv1lHyAWKPvI2SSI0bnkbfW
3egHxsaajWCr1NYRsmROvBqUqw3jybR1PIy2ZUdrnV/QFzuIu6lorNvRorHDrQB2LOjjW7ykJ5/x
A2Eh/1clxUxtS0sbGRWWALtD9r/ycWm6fBuPdbir5A9b5ucGus9pKjj1WSNrG+JfvSI6TyTAduj0
dHgDwaN89xaohDlAeMx53bLBanO1JvbSTqt+QF1dzrU1AJqUH4HIIXGbsbyLqvrEifu9i2vOzMvc
3vt0wc74iRNACafRZqHNqUGmG8u9xNQyYCCiUUtMJ86yyB8taSWLLkSM3SCOkUXbfpgwaBEDwOh/
dEX2oOzxjAkrAH5tOMfOio6tXHCtR8On14rwphtAv5jefPLLn+xE1dobg/cpHPJjY1MsXze/TJVT
beBS6qj52CpiXM85ADFX0Z8CcSjEPNy4zjVK8oI9q8GWtvnImLDqPotlaw3Zjqo9cRCieAzcjALy
AUFd+snax0AIVnFFIVi7sWi3XneNYn9MwKoebAuImvaqM/NbUm62xCp+GM643BDJIWdRIDVTbRRv
IwuNLrD75WGOabxNpGEBv3WogDAsqh1SVxzKBvk8trGTLY6/7BNd+Ml9emuaFWbk0qFVBoxZiPmd
5D8B+GsLP6UYQRkGfRRsx5C9Pn45fhnlS6Dn/XfBnufW1eW9TKXrwLsP2v4Oe0lz8ggAXDqsbJlF
UMG0cQJGdEcMtndiJ3Xfp1N4UJX5GRX1yfSDiQlXACFyEQzi/eQRypB/08Scsf2kvnc9D86JD0uq
7QDNF8lb0S09hj8ajhJNvo1ni4qdoj1bTGzQyTHLu33O7E9CXmxaee9mlLBQCkV3gqTjgdw+n4uo
135rzyRX+3ot7AToRH8X44Q5qthGW4z622nCDhPQYb0vszuMivZ9Hg+Ad2oaPO3yKbF7FgZp3CYW
P2o5AP6aY9hHVVrvY/hCN0MP24NWturQBmm/N2emvHY4XtOkLh+AtwN5iaEHig44pzmBS/QnCtel
PZzraQfSGf50hCcsSn5Ky8bZJmvCTF0ExxeC855XoMOhkKoHquXWU0kb6hzYh9DtvJMTvIHKMQ7e
nAOpzHfeT8h+tCZjc1j3ow4wTfjnGfjVQd1vmDuiMvYh0liR+FtOJ3hNR6iZibBXcOWvQ2DCBUsA
dowWPI4cRwM3FR4Cv6KhLU3z+3lKEN0DMhecLc5WlfS70hi9Dc7sITaWvV2HtI1UYq+a6Z2Bk0TD
Zt6JhFE3M+VGlnOa62cLeCw10JgzRtG8Olbw7ngQQntUdSVA5vatzaMR712LWT99yZgAE8B6DJ2A
RfWeDnRWB6dnhCPMpqDLqnpFu/qw6oXeihoMUs7QFl6FYWyq1DxXBShayzmkFbNsBR1KJ8fzkz/M
52rmU/Twd8dt0/KSo/0CR2l3LMPoZeH60cPExt7tWDiWFJ6TAMtRRozv9G/geRgMmFsJErMjPOaQ
5EvQMiVLUIeEk7/WQRsdnfgN2D2OIZvWnNo1e8qlsFSE0q3BOJIzSML21I7uTpI9GwyHplMFU95K
/EtuBqd2LkNufSLAFB7fzcHCA5RNd/mUxKfRwgJmxmDMjKw5xx4vzqkcTvXgMbrhNR+PXICKlevg
cGhf5cBewQRf6prnpBz7H8MAE2booAhaAdscRErvFKI/JZ04Ztl8tmUf7pwmoNo7/TVRYEryfrqA
2Q3oxd006cAq2VeCz0CVZ7IJT/zPw3EW5KvaiRVurprxFpVmNUzmeOcZ8Z4chNkP/cZgqdy45sQC
O+ICt0mytWIdBQjdWQpttCtZ/WcdvMwOLN4Bsin4e3esgY6objcKG1Cjms5m5/+5U2g0rQ722nky
8Z+2YaFb7fkawn2jmildN3HcsC442aaYLLZXPncJtG6WrBwebDpN912xyTyz2VLpC+CN2GJNTVqo
NxOBBDc7LmJbdk3IHDX4dnPeLa6WCueK+2Nuw+vCnh5AVjqsFlNCuZ+cG6xCH4WfLlvDFsOqxOl0
01YLMrlAscg7ZmYYBFg/R9I7hznk5g5LhzBYBhIxEtnepxAiVltGDOEOguGptJvx1My8TgYQ56my
OQm347ynHP7BbtoZ4Jt/pasv23GGODLi8PdL58QwzPt068xngwi3vwzQWY3GhMJbhjsEByLgVeo/
en7MtckFkc4lwqHMZoN+Duo1HQThsQg2sG5gFDvoef7Yg83yj/HUP5Z4/aGSMRapoLr1bUT5W/Ax
lEV0CGWETdiLbiePuYfM2p8p1cZ0gUsckzjykoEfUHXJHdtMdRp8tZYB/ZNZpm21zlARDjBeO7f8
KosJga0ZXuKIE3aXUDU5evZPstRsiDz8DrmZ9QezUTsnxwWPGQFSRl8u9kbgn95J37vN2nHVeDU9
FEOKOr98DuCTCZIU4YZkK34ED5ObMhmq5fUd8jiGxfhj0hxIxnbc2+hWBuCEGXv70cG5u54NDmdL
qIMaAaWCPlAnqrnIpQLyJw5bkQbzo18k8I7tPFyEF6FOzryqUu/b7HoENKb4hUIOrvCpJMgH2rUJ
Ee4+eDBZo5sYmN4wgrz3Ku87KmZ50TNsoQAlqD5jCC/ptnJDekH4+w2GgiaEr8l5euzzjTcxQ51A
MxaDg05FxWBqlOdOtPmBrrdVHALS6gMLCy9aCJ4jQLvkFZgZ4wWZX+sDJlwWzIye2Sp4ArOzONY1
XHrMruVz3Y8UYCtA/6q7q+MK5mCqHmg025Diywm31T0bizj/QI6iqMT6psnip+Bur8xL033GSf2r
qliCmiSZ0N3wpCdpdajpIKqiCS2TYpO1a3m0/mAC3JRZ8O5H9bHO8q13V2W8zPPu5Ch2h3a2rmG9
b2Uyb3OjvHcD2P5juMULDsnL6u7Gqv0wmdl3RadAT9LN6zIf2WQKtZ4tzL6uoZQNpHzYAY9UsKme
sWWBXQGqe3vqwuVjtJ8gwjB/qkKBuA1kfanGC2oOwtLeNFrIzcRMrLZh19APFAl4W6MoT6YzERZh
eCd7ps3R3s1oxYKrhDXax+gX4k1p+/pqlAwsoZOxOQznC8Zs44aOAnR+Q+0mw4p2eVUSlIneYMXx
jDjfeuEJRswFRsSMznb3WG3hlZk/QXNt0xxJ0h8UMFEFISA8IuBh32KIuvINfu028a4sytdGTi90
ths3id39DMa54+3l3yxv6Ggu16sPVgzZEJ1JD2/ZVN6DVjDWftFqJDM4X8a0DGzb4moAL6P0oN3S
Er9mxvCa2e22r9NvuvdcLqwkwyE6SK4lL63Kk/eMpBn699risLTnQvIhTgzJxoZHprRa/uhkTgYM
FXWWbb6JPf864OtoBeYYU/pX9qgrVWKiyeb2rORYQV4mmuFEBNkk8MMbX4wfFYe0krzk0nGNOxJ9
riQhMeDRasZnqOicVZDo2wQXR0XTH+726GIzQq9j95rX+bAC0QC3UD8guVbL1cxmPEdytF6apnmJ
xRCtnR6vQU5QHjvPBh84ZKyE55cGNay50Ql/VErLQLS1cmrT4m3DiGZduo6zgln3oiBYryuYnEbl
orKQcoOqQcg0SOL3fqmzlW1Nt2VCVqzszpj0j40V3OfAKvdUtm1nKfuTpDIIY8iyFg4DQLKwJwhm
+9g0D/QebZKM4ry80x2WYbBLR84+s65QMqwdBpZsF090ASR1feKe/iKpQxraZBdTg6esHGw8YETI
rwpoMJmgi85h/pMN03OSER6lIIRlcZD7UpZPgQsZtxyLjzxq9nVCaiGLhjtWwCd28q9x4pdnOxqh
HYrxICKPUSUQaDUQNnGCaTt0w3iI+eLCfyMCjtCtO4yn8Gss4/YU93N7+v3fbBvaF7PXhW25PrYi
6HeXsahmTioYm/n8toMz/CQufEos4I3Rlg3Fh/RP01JdY8/7JvgOAAXOM5bKFiqOflXL/q33xEYV
CAkhOHmzdhmbFB6Y9IK6N/POyJh89d5mScgJ5uIujSN+s3xXCkGvx3MYJs/FQpyirbAvwKquVjjb
vN8Ne/Ol516sHfUhpu7gzu9BMMLLjQgOMk0kZqTuxiJ5B9FjE71j4jqTq1sP0FNvNHWjE/5t2UBT
nMUkqKPnRUm5gxWFK5XR5z79VEQNmuGJ4DSPMRkMU2SPeAOex9Uk8T/ONrsng3rYA6wybDocLVtU
B3rVmSzpOofZaG8lMYlN15/o/n4cZ3EmTyDWrU0rpfBPpkUGP+CAndfW1zhuA5vdO/bYfm0Snufe
ZSvsz3h5QOsVLuxBi1+JZ+08yQyPreRjt9IfXZuGa3MWENkS3oq4tG6rqN4YgmLOao5xwWGi7yIi
lmESh5spbSP68HBuuXl7TVPrA9CPs8I1mvB/b16XpowvbFY4CsIEZNAmDxafOw5P4zyhUhyoS/yJ
7wOGHxZYO27ebFgApgU1QVigxg0wpw2UpqEh/xO35ocxB8U6zwkF1IscVlZrgwZP5QyBaMYx0M0s
ThGIEv26W6pW4btJLmLRh2nZUKOJJ7gLzpk7MN1NgcL5BCFcZt3OFJPeNmgETAaIK8nM/UOekE6U
K2LWbS5969lOmTslsXloKgbyY+dqlm50onCv31m9IoEULvdO6z9NjkOtlz2LnR8s8Q1ljQxdGtvZ
LY/11NFpAUOR1bw+5eNob0ZKsyZqG2uwhNCR8EynY1NTchQfhlH030OUrYCjrFjkwaYWdHoDLqFZ
03K/U8/5kfQhvTgLw8Iyro/TeHG4pkaBbtVXl2B0m3M3aVeM/0RpwXkuvfe4ib6Ep5mV41G21Qln
irma5fCzDJnd9wIAX19+YCfahDG9sH2EGjGu6Z7C6DhWa9WABKx4xTlDjoY33BU5fMcYBE1QYNRO
Lx7WpcBSFz8hwji6Lz7uLVDM+0gFGIqjtj1kRsCcdIQU3FJKBQh3Nt7MUh1Kw9gV8BaGSO0tHs3Y
gKWtBky6EENr+4nXPofr6rN0Wx+MBBCVhLeePsAOVn3UPhZ3WfBAseUzS3Fuegpf7DiT7Fnbsztm
T5K8F/2xyV7NUACJEKytavyxqOTDTF9zdHVqA0exxzeTu81XQl/ns5UK+6z/STHBH6hh6MQgD8JN
97OTfBktnoummK+YcO7jwqMqI2M2h+DAupOtiMbsq0mS3p2X96xLrQN88wN6EyWsRjXdSlXemzyf
hMqzJ6h110TOJR7VZWMXebLiaQQBYblbzGXvnY3TdIzsbCOD4xiK5QrYnbMvLUB9wqrcqHjZOG7w
iLEc/1j7NfdFSIibrYKKk5vCnz96eDFYEpcPWACv8dBwCuXIdY4bgzsQD3mHZkBEYGVHO69m9SkX
eW7rJGSJwHuFJbhkR3jjzswPe1uCK4++IrN/wh02zQrR0/B2gDjfmMSj+IAYnaJg3CHzUSRSfWXF
sOJ9CnX9PtB/XrXfeVc+YALbJbb1MoXwjXEbfomFEouxnibGr1gHaJYlWxBuKrhFbeuSAnaPfdif
aSsdDURv8mWduavVvEURvJKp5SDBbo3jLK6nVFSoEQnPAjWiZLozesbyYX1ODHdG31DRgdQRpo27
LvXS+yxW5e28GifGnLTwWBejCZ/lvGSHqcC4bzWMZTuAl0cIfIg2DKxXlkkqViXdZQmPpintk8Qd
3ebzdFemeUqxaQ0qxTUYPnpjeyhNnykjQqOpNQ5QJVSalJw800+8NnB/W2jIuE5TRqtHI3SiY0eB
TZ8em676ibCEW4XX3yaIdIec71wp1fhl29ajZz/5BQoex7iPOEThhmDLEint8EjW7rltoLF47Ney
Kdj6HHpXrSExl4INYzWk/WRJdmS5+w3tS2BVyGhwaKOjZfJPXeF/xB1hcJIb/prIA1Cg98XhyAuS
9uD1NcW7NdugPvbCgzHGnE1AaNJFAkNdZMdTvxTL1k00Ag9v6Z4Oh19scYBBhPg4lyC8ulnVr3L9
DSZC2CY+05U/sEGg1jCgttGHRoTvLAsb2OslLSrWEr2RtRZkPORrlo79geUaFyUeJ2VX4yaiNEdz
PMuTVydfFl6wTeFzZGxiDu8EiAgJgLzOPPJxFTTAJMf+gUYXr1tJmQ22u9sWa3DhL/0mNCp+0LjS
HVxEYnLDpquo/Fn5fchGTFDibDMeZrtxSHjbrZTwqEV1p4b3NOH5gfU2K7kW4YxRVPXlJqQzLbE+
XBwK/I9cQsFiHdr800BgCE5Y17HWta8xjcyAptD2SdXandnteOnBhN+7VQcyqPqo2VbJpDhQMAUt
qD6i/5yEpbcdM+JyW2UF2yOIMoMFWlbV6U6kHpZ4r9pafHJr3p0+1VLTDT3TYp3N/Oxt9AP0Qbgp
Z2TRyMgvULFPExvlfZgVLjwHvBpF4ux6M4Ornvs/cdMegrJ+kJVlbxq5/Kiwq9xwEGdlmJIGtY/D
hKse8lxua4uU7socUHudcMJ3XS6QgSB6VXLV+Dz0i87gBgvG2UEIihMrCDGGcyscboskiJ7CrH8y
mvTbUoeUvANILbRGYlfdyiBy6fyUNVqNBRLuZgm7XV9hSWtcTmW8dpnCBem84ApW0bmiIi2vtbnV
kR8mAfiV/uq2RweB7dDvQkjL2DgMaP7sA4EUzU0QwFYyekiFPrILPnjB5Bs7Cm8gTBwTp8TfAW5H
eWdQAi/S2yN73svaCldWjNhkVoeqQvm0QwSp33O//7UR/CcbgcfA9y8j0n+3EaTfJXbY7795D/78
S38aCcI/9LgUeqztAe7yGOD+00jg/8GdK0LSFB7QWQb5/Mk/jQT+HzAAic4xZoYhwPvrv4wEkGVN
bAlhAK3WZhTquv8TIwGI0n+Bl9q0ZjkC95BPniO0sTr8fbAsU07PTPLxNkmiso49BmhFIL51snSk
thHhjeeRztXPyvnpc4wkr54pegpf4mls9pIMYJqofVWpHVB2indYy4ETnvKWlBTVhx0cIXJRTtbe
OFSlgzy8kYYx7uwhD9a4txjq1kgVUeiTLXPs+E6a8smOgBcaLVYz25nujZjEZT6BIHCbY78Y+xZd
ZDWKFEJAOAZbC518XaHvLDllr2Xjn9FuSXnAzWbZMIhPOGD2UgXf3XhiGuDtJ1uHWCqUSoXgyK+O
kLAkHR173qaMYZnIMr6m9Ta11Z2TT/Lm978Nk/tjDsFc12p8MIRJl5hVTpsKhOoOID4KdM1bOi8t
pi1sQ9P+5McCQX3ury7rpsSOvTJNCOe9Wb4B2f6iomkzz+KxFc6yshtE9qoM31Xlj6AOymSDEPAZ
tP4nis6a5kDSnv7w+ttBOJju99g09yn5i5VImLuX6UZKThckzp+6AsW6Gx9ik+rxw+QMFj7qqV1X
UXjUrXm/t1b0rwxKXMqOvu2wNLYRk2Deo/avOEfVKyAuQLPBm3uNBcegQdvOzPgHdVRUIXb+FarR
ReDYNb0C7S0nk2p24QMa9GVoI/KMoOXHs1xQCF3cyUPg9fSARYQ0GdV0LsFTRS7VMSEphFQ11TmA
jtYdKd2giJhIm8cYCpWGqsN8jZB8O4kPx5EPXSqSNfEwpuKqpQK6Ok15wJF4wikvtPOtR2aWnv1M
1Wk5NDjCooSgaxB+5ik/t0caU+RTfA4pQoLQ9w5Oc9kpyFTujDbP9uPiKstZD66/5kZB2BRPdX9v
BqTzfbCPq8iHTGbT2kklc058s4xw7c0RubIIIEiyVL9qXEPkVaHPpw4Mf+8uaskgSZTlNZSzreey
CvkdeIjIDXflghTbJ3uCCKAfk5HRQUkqq82YHfeYr3EBx4xYANRP4p5oJOAqImM3/i9YhRmEz02i
eNw6ZX7EFAJT/P7g9OEz7R0Nm0pn3Vea3OqrcTukJTx619kFZpwd8mV6ViW6arvUhBu7kaTNbBwM
vT9ll7bFZJgBm6CakID1SxuMzzzHP/JoiU7d3NzRKtZsjMZ7s3KiBYxdCDb1Ek9E31EYrzjAzZDf
isV/AqJKz0eMxxYL/9YiuxhHyd4MtJdfY5pQjT+Vsmi14pC1eF+GEQUraWDQrlu+augS5GkX92pa
+ZMNgAeBJrx69mOdZxdCvhtVVq8DqZHZiuiU6PejQIbyGRqy0xva+m0uSALgciZS3N9L6X1G7cyb
A+LX2uV4Po5kE9AlgjUNuS9DPSBuoMMmAZ0WE9Jf40sk2wjejihtEv41X6333HePcuF14mLkp+r8
y5LtoQ/p/WlMpnshOJWcbHK5MIyo0XEjRps3lTDe7ATQYG8h2Pt1xyPhjBgaf1JDAs4NPOBN6KVk
AfrLVHnL2m77TwrmqPNosv7EoJmZiZREzBVhSGe6oFp3sCbqhyGe7kFA47TU4Yv/z96ZLMeuXFf0
iyCjTQDT6jsW+3aCIC9J9D0SCeDrvfJZjpAlRyg898Rhy5LevWQVkHnO3mt19xQFXIwkZBFGPtRa
bBEPb7Ir6ShSc7RZU6vzCAz2MPjlwXHKbxf7XCDLD6VCEvWMN2RU+jAX3XcrBcEvQ65hBCVpm02T
xUnV+nLoeq/d5q7xbrvUEfsZSUcc5k99hjum6zGNTAj6uLsxMJxdfS/uQiSpXOKoSG0H3/T3wDlQ
zRiZVps2FwVb/1J2wQ4u66Oo1zqo7C43c9JE3EBsf/2do8XdJS7LaQwhB/LorQe6hdTB2g2J0rJP
vJomMgGZsQQtGwB2qMtgoNIqq7l7eNgA3YbAZzl/Llb4HTqseZPpAZARJU8NTO3ziantaYkLeRmT
56nBmm6XfxpH33YNtgBi4PlQ13QNoMOyEfiufDajgU4q14wYbK9hD224K8uEQDNbxQd3d75cY9Fv
55ZbIRn9eVP6LCXzF6oBKCkmXol1pd58c3oLi5AreGa8eANX15Ehmuqgedg5cJfOodoxNQfX0zaL
RAakXLJvA+bFU+RxCldFU62TiK9ibvi0+UJa+VpYEGp1QYHDgMTEpg4rb2Ub0Tcz9nXsMPvNtfiA
OBNyEy1DyLAiOGTJeJV4NzW+BKnFCUIrFEhrEGcZj6aWK0AQOfdat6Bb8DUVyNrmoZpSXl8FuBmk
KehDYGtIsTbEA7yLVH+KJpcpi0O6udaSB1vrHky8Dz0WB0aM45HYDPAQrsxm/tJiiki1MsLS8ohB
WySwSRAZuCZuUZ7KWGDt6MNLinnC7lBQ5GZ+G8U6e5egp0jxVJj8kRK8FYkWWCwpKguGztcat4XM
1IHqwr1rnaUUGxuVKsS2R6kfB2ir382B8nuNLYMY3I3AnhFMa1x70wFMKUdsjy+Ur9AfDv2NtPov
KsRaw6EkQg4TM4fQio5Iyzq4Lz4CXw9weGQ8bumiFseyFT85lo+4Mn5Fat+Kv/QfLcs133gP8YJw
3qOZ5V1mLQxxZ99kPuedqLamm4zvbYVdZIB4tCqSz7E5+No9goNE4SKJLWg+AXYSIZKXEPrnVYbU
d/YeDpNRy0zoQ5IMnF9Ki9R3tHSHmU4aLQ2OM7IXr9NAtiGvdjNNgbOZG7eiLIlXs2RezR0vM3K4
f0TD8M1s0mlXRt0tlTN5nCvZcz9mCkdHjV9LyCCFWIgYhq/gL3GLVrgkuFwWLXWZtN6lyRG9mFr5
Qp34sZDWKhxGuWG96kLYrPcpyJBtnB/bAke10AoZkSCTsR6QpnDyoHXAyWqkzcaXHyFVocdDUDjZ
YWOmQTXCrK1OkdZjrdEomUxrbMqCKryN2YZaLcJuLbvph+idEdGjgQXHQoYjkeIsomS/2lK9tBha
J49S63N89SKGLwbpxOQIPa1sjsYr0d4B/v2aTMZiQnr8ngBGrNJyYHsyJFw8geAADO+pe2Pxgdu0
K0Afy2HXNmThFfWIGutP0HbzqdUioFwrgTjiqZXrewqQR633MfldW4Kuipjp5jiFLDU/kSZaW9ZT
gHFo0eohHqSvHi4iNy6fBG6iGEfR0vMdkwmfnlppgVHivhb8UwfMRm4gHgDdnmqtPDJ9TvM1FiSS
Sy9xkrIpahi3deWoVUnxOtLypDhjQA+YklAtSGuutqWVfZWaIVxii7ZTMvOZ7htuRAnDxWBhv4pT
huGuI99c9dB27WePy8nUUqe+1Wn9nPUax8mtAk5RWuOpn3lXix8m1TcKGlGvRVHMHRotjkrZlvda
JRWYxVMGyGudQM2jI9Xbzok6G10b/o+sAanhj96hhhlBzXeLCH4DR/xmQF9VobGyqL9kxYfPF3DF
DeWn9Y4Z0is9NwRgxxnGw3295wT8PPTSW3neSP3X3mfanuUvhAa0T6tvvYtBxlD4CMnC4RBp8xa8
8E20uL+dy0gABHCHosvI5888F3w8O8opCYwF8EqC2Q8U8YRvnz5kU0jeFHb1nqLS2AtkYHP/LKjF
0wwZd8Sx/8DjOVXIwwr5a5ZImFxQ9J5pPi/aMubBzPX4DalFk4VyJgEtT6ceNRlkQtLZy6dZJjCo
J24n2mKW6MpziNhsRnCGmHGfuwLuSLtlibH2EaE1Ecsfog4ebyxdFXm3deQPIDIvyHejpr07AXSa
y/olyVm2hoOzltq7ZmsDmxtHh0Y72fxGOXBxWag4gIbKgUCPw5iX9PmLj642i+jhU+hBEi+PE9I3
D/lb6GCBawKmtK1Y3lwEcSTcro02xiVy5r5AGbVGJmdrq1ys3nOGhbxos9/OJGVQeQ73NMJoCOla
baYjnZAT08BWl2lvHYC2THvsWm20MzieTK17qVHdldp5N3KXcQsONX6ZUH7Di7doQ16gXXnp7J6E
tuc12qOXDN191g+/FTQUwAz1x2jg3Ctc7HsVT8ceHR+5rW2g/XxCm/oAPvKunNm3g4Dly+i8SE6I
RpVcEq35c7XwL8T8N8HzXCjymvGAq33+pRRDScsLHxTOQGFBnqP9sgNZxhAYA7WnBYMBpsEK46DN
igEVRD9TQszXnv7LqOa3nXlkZiPCQsdSbPSIip86fh4B+8+5QW/oFLx5QfqwCMSXaHr3JlJUSqLb
0epP06LjRenzIDIehT7vY3jNg3tv1u1bjHyPS6AeM6t7q7Y2eeADFfTuRZ39tnQuMRWybnRa/c+O
mqM1LPsmfZ8GkLxD6QFV9Ps3ZYElsIdTBniWfsW1bbo37Tx16vDacUmA2mmE3rG0wdmO32bTvCeE
YmKZvyQMcilM9ijc+yWnzgY3qdouEDDX5JF4uigLTmq4DWS/jar5T2/ySYknRqIl5kDRZb+FXfDn
l7+DEW/cpj8sfvxr2oROU4ZzhTLe6gUwa1Ne4Hdh3EvEcYnNp7Eiw8v7fRoDvjvFrxuWfwjutAtx
XoTrXE/t10iQkBi9j4l5XW0Ne8+pfmkqfPVZ9zar4Mnu5+PYljtzALQ3efwjfWIuXHvfqIommmOc
Ej4iQgg+A7OXLglREzSzX6hNJGeGN4YHb7B2nMxnACPTHXSH+8Vlfsg2l+NXyAi4Trp9DoKOcisU
i9wJtu7kX/OZtOFoP+duhjWcWAyH/a9FTDehnt6XPl7bnMyd4PvXd2/I1+9T1O6VNHgC26a+ub/9
9c+xWOP8NbC0FHABgAzrqi2/VFfd8g7YFEX6KyLjic0/FMWEKKBLK4DFj886Pl3iXanSLyzD6Zr4
1f24TFsxgsaxQjAhCvJK+vVXfHN0AWVBHbD8iiI7vz4iOb+ZV37lMt+2AdzPxNQ1VUg4CsQVPA35
QvhEXIJs72CtzriGb6uJI/JULeewH+xdsySvVWnYq6RICnBsBC5YM6X7lsNgMrd3C9GO1pryc2Sy
UmAoxeCoMGh5tuOrUXQHs3GjtTLGaitgofByJHrl2bxEeTsZMv6E7uce7CpmNQdkdE1+dDy2DoZO
hwcXWaH73BsjUGk8HcO5+EiT9NYmfAnaGseqA5uNH+Uq8/EhM+C+y3CWbvuWk8/s9DfGkNxy9fvj
8vvZetBhJYP/dQrwU0UmxqOSqd187yyvQIWzWwoOjBJiu7P3kYcyo5kyBV2/gm7ujaSF+WZ2I4tP
x2yZK5iPhV/OO0M5r2lOAobj/rRjzS3z0Nh7mf6CSfXaGXDMCsBHzqJjYjxbPVWUjzEr+ny0Jrxy
LIzSnVq8YcdrLSLnScNx4WskveI+iNrD0jlEkju666Nj55QouAuNIfHPouH8bbGT2nZVlZ2kmb6O
TnrmRDcePDuFOJExOIoKHptuPqZ3QequEp+u7DCVDKZgpg6+NPmpQZetiANtxqhNNosiCB/0Fpuu
WsuMonE9xTikXeyxPNzEg6ozY1e6frkbm/ras+V5sOv0riNzg/84u88D9cjVmB/E/DKPsnlshL+r
Z/meQhe8xCp9Ed1mmBg4TFQFaUw/xjXvftFGj6YHM8qyP9OpjM45+TQSHm2fVNs5sqqLfBst81jD
Veb4zrkgGMBn98HMoyDt80uNw2k1jDB/Tc2CTpqx2JXt/NNGFD/tzLlIqLre1H1Y4axnjvwbSb6l
q9GKvqsu7c+0c+NVuEgX/hkaptSsEPEWUf5f/4Mf8WogS0dOOFr2UNb/QG0gs5on304VFns3JXUl
7ZAcBje5FP/BgZ1J3lBfCSuRkKbsDkvTPyqIK+uOjSX7juq17exd0DNrrdj4pqTacencRWWr1khl
dtnMDGes26eijL5UkzCZ44GdWxgAFYkWWDoVCVlnwkIN7BCm0cywQqYwqwpe35KJoGXvyRERkyUm
x7at3U3knmiiJbcCcUEGe5J8Wft4Jkxgb8uoCnd8eNTi5MiFxqsNFDj2W+4CZfuVTWurkl8OaLEo
9oxLHqlPUvgMFWyNN3uO7aze5Yn6xFSxt0EAefxtHJgD/GrVsuYPsSg0F26dHKam/yprPNgiBM3p
80j1W7WXnA/XM+luhqUszhSEaJOHKGAvoUmYOGHIQ0Dc4u83KDKu7nxUGQrayvy1Nn5hX+MghzNk
kEJN+DGBpn5H9KB2mZv9QEPdBzW0mjQlwle7Hp1SY3mY+WJsjKk5T115ZvvwlPttfEpdN6RHv6X+
Wlwhe9zpev85aqqzU/4sjnEGYrrmDGRt45Kjcde8Zk3+CXuq3Ktm3M+qtbduHAPCdtUzAUOcForD
LH2pB3qNKyuz503UTwFsKjXB82Sg18zPuZH+zNQIUkhNfTJAKF1iEh74e53upk0M8+T1JfcKI9R0
QivY1zVfF5P2yMou+LqJkrbsojLIqNK/IOmpjkVSb7zEveR8eNcEDf2zn1Y7mDFfVc0407cac+PM
B2OxjI1hht+BGb1PGb+OBIgnr+WMQDJIIHZtUBA/GHx0mxJ0ZOryBwpaOlC+dkA6TzD8gl2cypOY
WTfmJXhZf37mZFQder97Ik1MbDEOnFUXBKfWdT6WtnidrNRYOQ7W9gHwsSSTdA342rsN0RULUpjj
MlZi/A8XhwsJIWcQvvA84b33L2DNyNH6UF6cbJ0N2TmKrddyZDoiOp9xkvEYd4QT6/KzESxW6aRz
OdSbeil45x19vnWSx2gOSyFNupQvRBnss3m58Qbvnn3xXVg2x6lkkuFbvqMVmPM6BYdB8BjQex9R
0YrHsfkClNXS2R/MTvF2hYNmDByT47Lhy50W+xHzAdWNmWhJuuUWyaM05O5Lw4gDQEBe1YuDjR8A
/5QUNbiMINNOFV12MwuHVem7pOknspwty5x8wnsMHQXiDVqSNf3EctXPzn2hOD5nBMv5RL6C993W
XpQ/dDXWFG+QW+5bKOWbgMOXU64nFR4T8iS73GrzvSw+uIHVDGjt99hzylPIbCDr+TqLbrYOi2Is
0GNyPzoTQyYOM+SR65tQ+PwwXR9Fip+vJCdsPkjABXM7PwaVwWC4GQl0LrjRew9IOPlUblwsZcty
XsOPsTZcYJKJAX0AyY0CAv9Nvs/PIPZ4bC+W92DI6jvseFsF05Xwn8tWiYfCkDQk0BbGTcP0p4yK
6RCyoMBiEQ6b3n31w0BxZZHgViYinh3jXMir4OcGJrLlILjiwPTbhF6FRnq5mC2BtlHN+8wFKS7T
pF0HGiNoEDS8ARwJAXJu+XfjW+5MM96M5MT5f3r3MkxfGRhCwwkQwxr1Z9Du2Zjdh7Eb3QtsIZVR
LDciDy79ZBB79Oqz8GAFR1X7W4Q8CEE3EDPzyQGUvp4BVMVahMZnDA9v346MicNwPMw9vK50TJez
F0cPaA7A00PJmmZUISC1eLQQol0tnsWruIl0OYLXsemfUoPfWch6ZQlzeVRgYLxEiVPHl48zfuXC
MfmaCEWAiI4VBDuzfwhGTDZGFD4WTfZc9uheZhNOfdZviF11DO5pFzIzA7sVcWHmvb/GlvJkOP7Z
EuRMloWlC7wV/1DPy5rPTXCaZY/1LUZFntX3TZsIwpIE5aELfwjo4+vsIZCGseOw4O1GVj/dKH6k
dMzNNHEjSEoY2XSTHYagx4aXaudwa2r8sAOjDId64DhpxR789zTf04r4oaADOFfwqeUKTjJjuoTV
fC4rKNftOG/djtTGOHr9FlnuagC4QSPSuoZ90+7ysXpCM3KDqnPh8lT6JP0Q2TKvO5ZZQuXKmNlW
aS6lOVM4GRzi0i0+88bLdyUGj7Xnn1uX97JllltROcwBMM+BXc8jygrTwR3VlylL4A1NXV/4zd+O
PsMbGJDBpkRks62teLksOEiXvHR2HCjXU0eoksujc1iei4rZpIdIIDKzALf6Fxi08nYU3bXL/0yF
ukN8Ml4agYqrdJeTE5FasQMj2qXudKqtGYiM50M1ikmOdwsx2Opd1fQuhpwd2FA10PJt8ct202PH
DPvYm6K9ACK4CTvr2cjCG8KCNxY30YOlTDqSZnAfG80NLe0OdguZQGxHL6NCWA5jCEDl+IPXp9yx
G0RhTc1o6d8TUBF8l0K1HbuPKu84ppTeehF8hNMiUevQqjliuMGhTRubzqrDdCd8N2Vfb+12fqLG
IziVE2/JK07UEW8KbrMXm8vwQTFhaeqAVTrWjkPpLE/gZ8zLHHI5L76TgWhJ0hBkDaqN5UJGgbpa
7ZRJflTU6XXA9uGWxY8LvHnthfLDqGvIyQw8vcoAkWzHT0sIIrstCjL7dD84OGxbjs32tFGe8Cg0
VLdBIsnm+mTavHTf21FwavhUFX3cnmd32A2JvubDhbMYwK+BB/k08h4YUtEDRfFlZA9mhoc2J/8S
LK27nnJy62O5bEzH6tdlm13wu/uBAKw0/RY5wExbPpoxOcyWj/PUMjDOTUiLOdi1eIHCns0g9pIL
NdRuZYVGsyGcEFGpemiCar5y2mXDFYlThv5zZ7bc5qRVHWrLY9DViYML2HruXXfjlOatkA5zhs5H
8yRBawemNa0nuPd1Zho3/szlCOivNHZzaYATMXyciRNraK6PE3QZtYxf1OnLlZ0NNViZ+UaMjblP
dzWzlcad01NakKmfIn4941LsfK0A6s/tbDMNHdX4XxX4/4/f/Jv4jcXykzzKf/y3K/lf4jeXT17w
/5i9+ft/4u8QD7Iyts/YPwhMuA2uC0VC/fQDHk3rb64bEL4BomGZrmn+Q/bG/lvg+H4YstSHDSds
/kN/h3i45t98L+T0bJoersPQ+z9BPKx/QToIy/bJF0GTMF0WTf/EuMgLyJ0kZU2sUgB80tCINmMn
7hgqslQL2YXNMWNtg1012Cm6Z4l8qVKVrQBJm/8G8vEvKSDiP3bgezpPBE7E/+c/y5RIvo4zV1PF
DHfTGbCVpW9Pq3HiVupqpgFh0NaFjC6DBvtvtHW02B6UadjN6Z6ZkE9B4TJ04VONqHrTISBh1FWs
XzkQtPKFxMk69ALWkYtaEdC+k4jmV+kkuDJN9GKb7Eb/q9FErzXr+PsN5aMV8QcweXSv2JkAN+4h
zk/ZnT8WH2YCxOgfPjj/C+fkn+yffwWgLJJVNh8ZHknmP6EtMNGFbK7weDC5FfvGphroStLcUwvh
g3TPpquS5t/8My3P0r/k/4G2IAQmhBf42h9NDEx/SP6B6+G7Q5PW7WKvbNbmpmKWB/G1Zf0yUHyt
Gd+oF3YgpyggP64WNixRt3xJGsn5TFJCkgboQINvyvkj73H0klgnaTrQb4VYTkARGFeNXgqMNBdY
MriUmiESStqVXB97e3hQ3tjshlwzEsc9Y1Di9IZeLcbhwY3VZ5aQ+0xH2u1WkH9w6yrYPVR3IgqL
VeMU7+wpNMNdhmxkyE4J4v8i5g8X1HufmCT7cVb1c/1eOVChJq5bRKet6UeatArHhrh1AEwD9WLo
rKeeDUJZyi8uRo91mJ4Aw9P+jtUugjm3rvkmr3qs1LaybscupEvCQt3wxClaDu7A+i+G9QBsUc4B
g1VlkbXqHpv2qVz8J0/yYxkd77mxXWIF8wMrb7XjVA0l16CiUX/kaXsISutk2CHKC7PdmRn+tba7
9ra1bGLDfyzhiOAo6M2Vq7cmTCPRnQefPlGfgz/A2BINAsF6WQMkPDPVJadqENhKmCbYHYi98LSI
hT/5ETCru05ZPDejfMxLVvGLkW3DtHrPZ/HgjMa7Y3oPcyGZrhZPqsGB41CXq7Ps6HsYxbjwOUXV
fhghK1/O5F+jjcHHlhVGP7ZTOqaEZrAmXcwk1Sf4Ubd2sTWNmh+NfUBi9KdR6g8/AIvkPeW7GmRW
51Ob4JaX6HFVYm9mVEHAhquXOUU9ktifRW0RFMj5LzK88d7s6z+mN35AbaaF5PAWnO0HaZMVyA3j
1ewSEseF8aKYzNoUwvLMZmYffoueCIurxrd5JhUSp4fasyK8bE0MXISPKq/7u7Cxgk2xTNyTqK3S
GfgunTlmp07FYeSP2qFSs5jKWLD6/AUlYUAvjzo5z0yhJdMx5kNZV1/Uq59n6dAgynTvaCm3Q5Ed
cnAEjJtRgUcFV2bIcFt/vrQmTZWcr3fKt4vLoWWsQo0YLYjbrJRJ6cmbs1PoICuwVba3opnAxSDu
g9kX4NvTJ4YgzK7mM+y5l85+z0xGm7FUDFPy4B7oo6OGZp0OwV2RSH7dBS0MlVCyM5P00IDHvHoZ
/QjJn2DqiBpb/RNSmWoPVuMy2trzy81amDDM6Weh/2RyBgq27nah6kHNq+BljnoGIuiLVr4flBvG
fhV/X0YrXLtO0ifGJBvBuMELs0NTMExq0SSw+9/ZkpY9zRoY5TR9DsDUnwHVQfbLKSAN03yM+URw
wUq2ZhQ9pVPzkmrfQkivv2fPwFDbYK3gN8xIheGsdJ+Bw2D4wkGVuQ0TdRwU93FJq2680lL49uHB
rv0mHu7HaV6OGSqXJu72im5VB6x07UYIPpoiYgI6ffS97z4Z1b3hM7rn/RSvhN4nZkK8FoPP2wIW
TEpdKVYE+Jo8O7qNdz9Trbnxm+nszBBHLPdaLGH7MsXljQNaACTHxSb9Th7uGHg9RQj6ifzQ2qeq
P6djlNzlgcFiVXCEtFD00aRkEZLLryIbILrFr1YQDzyVMhsW6W9RQhjBOUA8tn2tsVKlBbTHvBPX
uO/054coYJ/o54e7bHrrYtVkv5X+pDmSe2/sZBsQ1eMWAnq+peuwym03WNl015gX2PdoMGGusKpc
N2xrGNrbbHnY9fHVYbJphac6ZNKUDfGEgjYm6WbP19QNqccUgzY25j2QEQRjdsZthvdsQGlg1eeR
uCOY/9LX7HcJS3256yNuo2/I6JBtjfI2svewn6Z94Jps5qnLOhJ6tMfEqbNcoDGINSgvgNu5KYaD
vp5awWBvTcgCbd28WHX4nFL87sjBbvPSYLybym/p4jfolHitMiDODk8KnuparbNY+A2RkjsM5NSg
3ih/uPR0JwBJI/W+ME5PSepi6VA+KMU+vWEMV/R3Cegkwsai1F+xZ1AWvEW6mTgq8zI1RANKJCKC
PnQSh2uzMGSxru2Mv/2EE2B2RLtzbEb+LLPv0o4DixnGxa7tVjZ35yKkeiAUQzdzuAYGwA/QE86N
w26sM7uXilpVnTNciwp1IOELDD/v+p0nEuaSxm9vsSkPMmNfjo7cTQGvx8LkgNdE850djva2BdrU
EMQ4tm18hyL91IYypqZIQTjB58agayGNlV3TAmbVYIg7pyqvZD+fKaoQsGausIkgb3MA6LbjzIeD
JXPt/tRky861Vzz5np2v24b/omdJIe2kmpwNFjsNrqZguhnN+Qb804RbGLZUEFBFCy82/23c5XFa
0uoOtlGAmnHf8aVlclGujNn47ok2XY0lh5Q7Z2LTCp+Bu8/fBHDhbhKMg4FecaM0Hnp2SsdcE1Dy
GI3TQs+DpiLzQKf6Q+dwN+a+dWjJFW769MUhE5qZWXFo63baIWU+WQRfGS4gDPFwS3ZFfJhCiCMx
Ien1QM94m4Ak2Jud+Styvpu9sk/puRXsTmsOELEwfxkw3aYOLS2sQKgcuMu3r4b0H2PLAF8rNMaI
VbjynwgMOLtgsvlfTLgXcGF2KuBeKfsCWGQqd8JkFZmSJYUVEJuHcaCrabN0ycVHbGCZWDo4C0XQ
vsOloa/a2CWLlPbXgZMAvkFAb7Xon9gwdJneV3xOKK20OciIDnHHBqzSYYmjn7++G3Dnn5PA+raU
wEUahdm2fJAV0r4YLmQPmzPN6nPqUCWPJuOq2moXTxYWK7xCTDm1OTQ/zF59wxSQJIhDgqFDIrkC
ePMSsARnQjPNpE+fbfR9OZfsoJ9uOilWIRf8jSEYgNDuXdnKjPYGVN7BNl/0E33dOIzNPZaVAVvz
Q5rLq1LNrRGG6masQS6V2V1k+PPOVtBTSirMTQsItyPQAghhOxfZhzJ9ws5RQ6a1MXQ+Hf51XG+z
ovFPjfCmHXoWVi2T90e5DojMDDa6RVsb5L7P7xdH667ohni7YFSpY7hIhslP3YgholIDe02t0ryA
SSGtz9R2jRNMk5/aTVRgL21FGTNpeOmIwLuRtZ8ba10uxKbwRtUgjgvrBvwYgDHZtbfd3O2ipcp2
kocdsCUJMgwz4VBwVh1TjZgSu2qgZVvzWtlJWZwwoF+WOP6wrfYGYwKjYlawhJfMX3uszmKwr60w
/LNdZYDcO4fkgsRFwY+AULtb3/Y5b0tqZrsF73zVxrfZOF1nOw7OZtfuWQrYZ/bV+8hOfoyIw43h
EHfr9eljRp+Ixnaxd+yAHr2ZuA1musNSTOISUvngMMQSKK/jepMaA6I+Nrx4AVGXs2VRDAQxA0xn
zx0ScsXMai1LPJHMACCdPie59RMaJKnIftZr0yVLXGWj/psPK/qsyAumv1AKNmk2dqHSHOSN73NK
aA1MLUqGPczkFsnE+GFCDyMHjBadKu43uTKybzOvhyJ7kAa/GQVmE36tGhiLATyQY3injORb2mza
dMVWNETrWsmUV7TZpo+xBVLT1/CebF45SYPA1W2PjeivUy72vufQgFUbx+RiMRJKwYvh3xd2FvAG
P7BtfHcnQn8qKI6whYpThSsJgRmHS8h+e7L8v6C6icX1QXr0XXUH4Zoa3osrOSXbEFxbrAg89Nj7
9OSlWMM16O0cHscqApbzp1f4CfJh/lRF8J3qT1U9je9lUEiCb6SBIsP+kdNbsFjOXqTR12JSiqXd
3mZsDxzT3VmMDUGpkwzicInGjeuSzyjasPDX2V5wCGfrbkSai7UBTpDkE9nqksQn+U2bJEf17PSK
2zVltSQ0/9TpuLECuUdjYuOfHjml+Y8LIoW1wfN37tJvBA+HfMGrg2GlDBHoWCY2rpgWf8o1SyqS
8pQFZPwKun+9uPmOxSZvGP+x5TwJOV4rI/1v6kvfFydj06aJT3yW8tyEOs3pNiP+sHJYRTlLGJ5p
P2CFkNlnHAv+DCPluHBatmDeibUUBiwMkkdZ2fy4DtOHTNobTsjsp5r9NPV4POvHOg3XvsEDKPRw
mwWvLsyQ7dzJRx1Ai6ryJ888jlLZLzGnG6Mz37t4+JXetfamp6a1jslA1KaXNZIEsqWEbyLGtvex
mJ7z3C0Qs43mdsk58wnIvkgwijG6nWddU5jEp9HXj4m7du3h2RpQD0TohhUv8Un2X+6SbynsA2II
0AjZ05dPGHHT8HA7DQTgqUEBUe+KF6evYFH5KKRk9cePhmDbWes6Wa4sUFHvLsy/gy7bgiZ76Dta
GbUr0dCMFwf/4uIRbBCF/WpnJkQh9d1GoFYSdTMIpCEBiOF1BPkOeCQgvZ44TyBchrAjx6rWUFrd
+1CP9nAITY5CSYa8Kw2IbVZLfJ9waaLUUuDbCk+e9d5k1D86Y7hmJqVvNIo0NyCRNXM4bOMQrxeU
fY+rEA1cRc/fYWVvZ5ABoiZTZI4izCEA8LiIRFRYumST2vU7S0XUh7DLodMZd3VTYe/WdyKm2zIe
DwZp1dPiEX0DR+ChmuNx9jBHND70B9XVTABeG7yUzh0vUr4SLqlY467oOW60M4WDtjTWIUZ6nUS4
tSuYf3khbxavPImKwmx4XXL7rgMEvutazuLhuGxaJIY7j2tJRiStGF6VW/9JkXJsRY/z1cUUE+mD
WZy0W55e0ekvehAr3gBpxdZP/V9jCbtVzGiLDaHZnVQrASMkQHgItfAm6BFaLS+LyaK2NJdbFBrE
6ZJmE5MKXTF2ubRGN57sRbOo6bN25bWtpbkq5XWRRP70qBkiunmblZ+DtK9O5UxM4rGNOdlAbdqu
1v6kz0Re+Z4W3sRZiQqORPdYZNrKQbqDQ9GD7M3bhrocCI0Qqx1F8dFiQzPmaKLIVyn7dRES7GJY
XMKx+u5dckKxcizWuT9WiMCFQ26SUOh1Wl4ybeNANuMxntfTZyoQmpkmU3xQRaIqpxu5UC33U6/c
TslPTweCnslcTmROY/2sAwyx5DXgvxF/WcCyVzi/oNwUv+RBrpFXBdT40mA90owEeoKaUmU7xQ5T
Lvykwno7GRNTgtDpDzNTGbszwB7kLtMx+zXu3JM9Cq7vEr9rSh9unYcUC53lEcHCTR0QYVDWuHN9
9dnX4SEbU6p51e0EnykvXcRi/kowJ2A62b04DQgWq0C0p4Z36b5E5lvuE/wQKbxRigkCBizfDQ7P
xcW15IFWDy/aJko2MS/JBuYU90retr7xHVdvCl/CVvXeFwUOvmMlKK408D9Nh3ZENRExpuAGbLau
1sCRPJgSgb3pMl3k9/Ned5nGY64DyFE9EoVZQvc4s0Rf2Q5RA7XoUjeH6ZVMYuQtNQf8LDoaLLtW
jFzQORBNWFtSIHNkkjn3Y3uE4e4zb3ROzMi7TaQx7+PkfM5xnp1TcRrHHulZUV0mAyXeFLj3DRl4
G7vLbiAmj6y4yNeOC1ywm7Ls1Dq+AUQz2TWA0E9pJF02bS63NH86GEaQXMbR3El7mHZ+oJJTk7Gq
LElNV8+DyViV8mi36Z1kb3Dh2s3n/2TvTJbbOLZu/Sr3AW45sqqyuil6gCDYCGzESQUpkdX3fT39
/RL2cUiUr3VG/+ifOOywRALVZO7ce61vOWHrH/yQmsubnQVGJRRZCXi5yiKxNKu+x0bzqGkkVcUB
XM86p1sdGR9w9PDBMQVYVBhxl9RbWOlaxjNjyXkiJhFzDujVgGvejD5aIQiX7mrg2zfiPkXvu4gK
AQtOGCnvSHvOI1rQSPZanwWaAIt0LwNxcEo1C8MCvsWcU+HS8Vcwecr14Nm8HkRROl9iK+iueLyj
nUa0le30zIO6kplxLb1FtxtIXjwhRX63kcatyY++srKBnMQwxteKok+CRNzmVnFoUrNf+kjbiKsw
kTbyeIlZmnvmt8QwWsvaGnAp4DnY2DV9Tjvf8Ry3y1TbAWaVN2iMjzg6EIp7nVzmGkeIQS2QpZ0f
ORntOX2cRs+Wt6ydZGpH8TamSxaFUt50nPecXJqHMPM3g8V64fcjU00dfDC8A4aP0zZHpZNNitEx
cri+dPHH0QE7B7KfXW/jaFz5KnaLddXSR0dNt2DRdA5FUO+gOqmEIffBIuSv6OlN832RVxBZc+tZ
1PUJIkOmERWk1OPsZtVD2XMKjRkeZJGX8fGrI4l5zAEsa9t6dALxWYY3XoNywjRuKIPifeEyBIaT
ViOFg1OMCznbtGYY7NJ0wqVMQpDMrCeeXhCoUR3vJg2rfSWdXZcmX+AsORuflDwUM8mhiMi191pr
U4kKJWuF3AHJWkr/vDC3UelsbcS6gxX7B5xN5Zpwu50VI7UbKjTQJjPc1FF5fsTXWwL6pEYgmh8W
I6Ngwb2tKlIYnOam9T9QSXcHnIfXrd/fFlKCN5vBEwuJRjv1npEDjOiwKP1lj/yvYCoCmD358wG8
XOWpST4a1ou1PSBdIWFSp46AnWWIbVZwG5sYzEVJH1x29IWCySAjBDHTPoy/xbYvtnnt44p5qoVe
vPh0ywPsep3vH6JWG3aYLKC7tKTykOBVuQDpgjl64cDEpdKo5GJSaginXlf1fG/TYN9ajalqHl5P
/o0m7ChPRi8TbImsFqnaXLWCoSt1PoYHwmF1kIBp0rw3o/PRlPIbsb3h2tY501QuK7PfOAstbeyd
rpHsgfZ3W+v1veTtu6rb+r5VZ80sJqnEbyN4qBrY3UmcJLvOqp83WTiT44jckgjjGoMYjVELc+K6
43C5aLvKONEIZu+WhIqkjAQXQ/997sGoOvZw47oBASWOToE4oHyz9IEB9tBtjFSeUdIYy8AuIIcl
/gs6JewGeok7+IIn+TrWITLpxhnXYkq+TibJaSPi5JVnxtMaPdu4nmMC3SdGE9BC6sw0D2Zb3MS4
cjsaMpcfxZpJUSfF8f+WhUN+aWISNU8fhyZqZkK5JjDn3wdh/zSXJOzIsyzDNW0pzE/E/3kYOro7
ACj7zOpQ6CKqLfsBrx4ZvBrW10WDj4ZEKf3s5fq2IioNgRc42nz63UxOIRA+TcdMxpHCYB4rbFca
Csr/w3TMFI4unZmPgsU5AaLjl18cx3+K6+Sl73TzQLn2gvMJy41vXHem1R211HoOo+oGhG9I16EZ
Tper87+j+N+M4olKFYydfniUfhnGf4m+RZ8yNf7+W38N5K0/bIsgCZXIZkjLVj/v74E88AmKamAY
3G6FtfgPDMN0/3B1Q2LTQw1g6Eyp/x7Im9YfUv0oBvaWIaXOWPs/UoG/Jr7Np//+MelC/2UE7EkB
4cFkGK9LE8HAz09bGVjo8phCLKIOn18KlbmY7nqTYU1ODR76dbKJWiyVhPOsjVHWGww7e0zflGII
Pxi68fpXc3Rvj98vL/0PF/MfBtT6L+ELSA/wTQnbRJig26b988ejWhzpCfA7egsLZmi804yN8ZQm
D6jGb5ldE5rc0a0XuBGWMzHLALi72yCG/Bh5xPpE9Cxce3xlPUam6xQC/A5KwN98SvUpfhpoM8Z3
JPoJpA2CYCb1LX54ZSkzBoTcID845mCHmKV17RtEUYFPTgwXw6gJiyK3dpSTbyk5GSyDiKsm9MH0
6pBcBe6OoNBpXfZ2s/33z2b+kuHhESaiK0WI4QgXycPPn0049jxLnwa4FBiXTVSMi1jLvUXu50+j
P9A8DHB91VVTQOW37ktKlFPZFeE+zIUE+p9h9yuxIjN0qSMaVyGNm3Gggy4pi9uU853f5NHeSI16
j/Ys2Gq5tsexuaBlrs4l1ZfRSO7dGNsHwUfGbyJK5K+X3nY8w1XvlwvXRYlafrz0fYXAg8E8jZhy
APxemy84E2CAEjrMkW3Aak/yFLt8skmnwjjNUbW1vLEgO3T4MrbRrRZ2wZG2T7tKemT2ZSXPOrTY
Bf07CuVgV3sccIbRuq7kyKgLwcpChy+7Rao3o9qsMdUUYus5jFGqgO6Qor+1OencsW0CkO+io9Yg
tnPhcWYJbhRyrZDSgTm6bHQxp0NGfRZYyqDl7CMZ2YIv/c3uduHZ/Px8It8hocfSXQbThlqCfrxI
Vdh7o9MymDRKwOpZ/UzNVWKfv25adzW73/tS+9pp4o7cekSGseI1OWTvoc+kZFq6Q/k8udi3JLaz
xagHG1qyuPHmBghaiR2rmGjm0nBsI/0u9LFcofwg2VZTo2l9PbPnL8YIY9P3ZND3wnLd371/v64S
KJcclEVSsDaiUvr5+9mTZ40A0FDcIihBLvpmxeadsmolISc6h4+YlD73BhTnoqz5R9JqjCZTmjlZ
UiqvO/RxZ0v8wbPjMOogJfg3b6F6yz7dAbX864IPSpqO++kT4htHfzMyaPcL96msczo4lSK/vSRH
t7C2TCRhGkDs7TM+vM7IP0ZsvsSi9cacYEta012JYATaJp63BMmfyNdjDniRU/05T1KsFZxb3PPI
BNpKmrtuSg7xZMDRQpw0K7efSr8sXQZG//7F5D9ceils22SBsVhd3E+xTBgCAjzRLCrqN9Wjd25H
VM7+sIJwni/cXjtzaH7gGHcXzdWuNOPTxaLYGPJO3RxSIzgS9LaanY0LmmMtRs1FlBLV6SIPcG9x
XJqxT9AmOHVLEGuG8aZAxVrIrfYyB/ULx+67PIfhr9mUwgZ6h7EY9xoa0aWVtngGMZ9EAWbI2uRX
GXLgQsEqq6I3fSruvRTQnBO730IzvPr3S/MPexfkKYcGjxAeECwlqvvxrcMUEfetCe7OEd5DAc5A
VO45KbWTScCNO+LZSCyC12s+WxgQviZfLs9mGzGixq3/UZk18to4/CDvYO+l8ce/f75fE4Y8j3pE
10FxQaDCFPHz50OP6gCn49b5Vfym8nXMuX1OsnoxCv8qDZvn0fZRvkQfyqoaxnzMa74n0EU/PzY7
U8/fldtz6pMPJjfPLn7Y3NTvLs7XKQnuBDaqwP4qNUnEIhu0AtiV6VtG0rqTSSbxtCYK7d6YMdDM
yiKq1eZJgyZi5PLQyPANum8Oar0n04ZY+sINPwZkHnVq0EHSGCeEPNY6L3wSBdj0yhp9Hc93o567
y5PeONUR2cldp2HQjSVvQ+86+8TW7xC6fEx28laO+h0akTsIKABagSTG4pZA+1PClzckv/03V/zX
vdhD+EailcE7Q6/40xUfHVkZcwUscHb50g1dJtt3OFCxNoa23ApO65ZxO1Ty7vL26CFfJSt45QkF
vPJe6mB40oG9mpk8+YV2l5pi3wzgNQNzw0gUJCYPTYQ0Wou/AK/h+VJS52iCLx1leHuLB6f7zopx
rF20NHH57gvjrg2yI4HRzwjjeG/J+7NkeN1IhpaM/EtGxPXY3ii3tFea5P7QrSjn7iqwtVcysc7C
ag9NVO0NwkSWAOHuTJJLtFip/9Vic1l6Soyo7uR/+/eLyQP6ee83BCWy7gleLh2G1C+HtsYqUYfo
UDPnqqK9NWEwxj9TPYJFRe2H0nVtIPjvPc6WqYaRDEn5xp74bjjOGKl2h6agGnMEFtDeZrBmVDC3
wmRNwqu7omK8gfYGutdmRgST+GALiAaIV8kVIktkk0cmMTwBcaNjgJZtlsep4DDtut0zpewZFtS6
CaFZJyJcU6hOqBcC+gBtQc/K01MQJ6g8StqZenifpa51VV2aBRSsjW8e3No4iFJrDibJT4vBRV0V
j/3RyRHbDG0TbZOQuAYuyyLstVXswVkAp+quHZqOle3dRb7/2jiMC2NTP5lW6K2yUiktKZuxTnX4
Z7xbbCuMwDP9kRYs/iREdvPRrlCGFGFPNjwEElF5Izgmclpy/AxwHk92ipOKOBrqgnYoVk4fyEPX
eNdUi94OSP00p6SHDp6+yfv+ysaySto20xc/c5cl/TSjoHNAk+jRwrWpA8JadUMXbSkPQx1fZteq
iAbOI4wzzm3zXEbTqQOKv+w7KGRVFX33y1HbseBvh9xkMKD7Cb25p0J1HCSkLMHzCxKWtz2paDsA
kX/Ek79DLVfySDirwExQimBpBwVLV1vpQqU1W3tNpI+0Vmj3EKRbeDeib2FruBH53WOzKyiUTY3L
EAAGX4XMC+a8VLFDJSiMgNCKlvDLkCPTUnbOCYBAt8zd6irwaZxenj+UQug56Beaz7Y2desic6xd
VbaCFnoMbjOmyZ82q9nbkwxAJ50Z+8Aws7dltxhnKu0pfmGQuQ9L9AFtQT8sDL5HCEGWAW1oDS8I
b/sqTmi+cDCzrnJaUVHfgbQF08ANN45Zau4HliXsYu6j52EMYlp6J7XkOR4tiDJ9FSrDXbpkJ06X
Jwp42V1B4yiuNKFJHqMQeStNslxiQnE61A+ZwGtBGMPYn2LmQwfc1IuqNB61nkWKEFRQrUWkk6nB
AmT4/PYhKW/a2ubfaLJ0duQBHYjl1jXT2ylDAVzUEW2PGco8Az0QbuXm8jSOMn33Cms1ReC8AOEs
nJHzncTd4Jr0yBrPhbDjzqswQJYdD92hrjlWAb4mucWxkAHxtowyR8QaCoz9vInFzI5UZsnG69lj
Z2e+GRLSCIjpWueIW1dFZsFHU7S/IJjWYwmAIG/0a8/dR4mFWV3PihWSpsdW0AsTGsl7hYdM1GAc
tRZJv6erY+4ZifB8olMVEicsIH2571PtyQd+gFRhYMVKJ+uqbFZxJDY0GrEO1vVNh0Bm5AhVxeh6
OVPCfi55UGvMYirnJ/fwdUfJm85AeOc7yatmIZgnRfobkYxfCy2R+9Eut5z5MAlJe5nrLFC2jpg2
bvWGcTXfF7riKNCOeObw5pfu1zg0MmgTOCwNs1inwQR4X0bDOi38D6lXH0ntYV2VBPT5dnpVuxlB
ghmknQrWxiqwGZ6n2XJOotcQLsuJ4e0uyEkcVChFPOpYV8BUWeOwT1S3LC/54FpMGZcgeoXl661I
mt+xFM1bB5g49lnfO/rjq1fftUgvjrHNMEfmGK6aaOIbVKQt9kHXLypXYYFBF23njmCvkcELS0fB
KswrmqE6WzZBetcyaxDCvbp82MvN9WVdLh1IUVYer0CJgIyqEHEAP2DYk7qYpho5L71CfHfKzt1r
JVatAT2gGXMr0BjWoA62vYiDVVJhpEPeUux7ABshNZxv8lYjeitk/NzHtXZjhku8t90jPm/8iiHF
Pn0BxFB61nYAbkowJYQq4jPFByjj2wHnj86M14q+TKl5Z/Y9gQ9k1vdBL/Y4Sd1jmc1AwTyYxYZ+
JVoB6AROoiZIRB3Fw0SmXmsjlU8ZrbqM3Jc1u8YymElvN6KntKnLDaLqbUAWdNUQKYrlyAOM0qBy
yp7MFlAlAGaDpGvrBezGvawoVCCHD0vDKKrrodC+iEwQhtRHyHTQkkOHwwrkNIdsdMS27rNntkQ4
XjnzUsnkhgM413biZUdPQsZxkYqHrAT2l6XQvo0BaGKP1550J6BxGTTGhW11OKIy1A+GizRJf8Rq
uUot89oOQrm3ZmdidfD2dcgYxjQd5g8YLDiZAxUoHM6zwm+hOvo+4QzNV6t3qnXRMbeAar0e8oZo
EsUXTnqO2+RmrrCgJrj8iMMi2g1xKtaPchjroy3nTZE74b6j91qlmrlv3OCmyvB8lLKxVkOvY/4y
gT9mAZedEIGtYibW6trX+IQBeY+HaIw+SGC4zkCFPIa6+6RJ7OAZEr5bwylLDgEqd8sOT/jQKZY+
AtP0P5Zqz4wc+zabbHEIrHtQaljzOUKuKkIcYinK26CN153tWoeSoBiOXqwvTTjcGxlj4KCqBh4M
7o2pGXKlM6pgi0015hg1oENQGU+dW38dnYi5r5hIucblzdNt4ZrQmJTb87G2GUhHUYNzG5Uc9m3m
MHNJvIqvdZugAGHQwkNn3g2qKGF6r9Uk83VKaeo177WbcoZIQttb+kXZE/1AAGJbPrlDcWa0SWxq
OnQLYdk9K4T9gkefHsosr1lYiZ9moLSZxYAUOiO60RvNaenrKQumurUmz6iOBm5PEaKvgnjLGT5b
9ZK7ENSIzMpEfiGdjnag3t9W2GUPhbafGgcpUdzDJ/eHOyuaCsQfRIhNCeEhOttk04DViLLsvqZA
WukzeHFL71750daeid8uQ119wkyiMjP0Fnt8FZLAmywun1WDQlBq5tc5YPtUkNCN46e3dd1NV0lk
n+zc8Zeeu4ufYOimGwwCHwzHdmR3nAAkRhu9bg/+GMBunLR7dmdnbTD1BeFE85KCKtjKdn7G5sgz
n6U1k2b3NSOfrxdufZMNzY7wb4E+ZXhwXCoRW6cVeimU5Jh++B1NBfySz75J1IWmU4rWPEkQs8Y1
sjHGGRAvtoZmcSnzm3wY0YQ33FbiRLexM8Vgwtj87Cr3MGMs8hlht9ejoSnjcguSRmOCU8dH6HRn
wAlIPJJBEW7YtAcTCil83UXQsalr1GJM+xUrVWXF6jxNTHlfcyrRpV9ywawaxlBsh2ShRRivkaYz
2YDDVzfHkF7WTk/dbqGX1Y2N2AWhhzauI536kyRkzDNBTIUPjnidB964bmye+4aQ3k0RNkvh9OMm
QY0PwbFbSVOProJSiRatqyYaWZbM/q5J9BKtC+9H0E4vhdF8D0rdUq4b6KQYaxe4tzIKSuprgTS4
R2u0amjG4P+art0uf7aMEYwq22oc9+HCnOQ3vzkQ/gKfvkX/PfqsWpxAVb5Lv9Vjql+OzAWIeu96
CPVjUFAYTxrrYOK/ugmBFEXr8m3Uta+rsd4BzWiXbUNzQ5ttdH/uvBTwlhEdxcWaLArEABmHgwR6
HZtrjWOqh5ladbsRrtVeDOhaeVL5dOCJ6iA6X/aowTvaDHgjbTyDaQ1P3A3gC61/01+FrbR2Fj0q
9AENuiDL3botjg42b05I8zIorekqILY3UEJQVU1h3oK9G8WgaZMAAWaD6TXnZsRxurekPqwt6GFK
ToqGP4lOInqsdB5bJIwBUEuEXOW8N1zLxEU0nIk14xn2Y7HoOl9VaSuDuIV1XOigWTAWYFOQPL9y
cHDMDB9o7/smumFUiSVe+NEq7HgRhii4nw2wYZcObZMoSkBgnqSRUpZEyQqnlLHRajTKTpu9pLP/
OmQ0oSBDnS4lcDGAJixm2GqX+xAbB2qhZluDJl7MWvIQapyPBhObkQu8F+UZQgeifDi9sB15Wsca
z4dMzfau6JHVlhNdXxdpd5hNw8qO+T5zVazrHskeYqwZL7AdFdTYhpWv6CgR1Yqrfxl0TPlIN0e+
qxBJvWXzJsYpfbJ0SrZh+CyDLmDP4hiKSnHj9AbJRrmx5Gb6iPZ00C4CGY/l4hV7iueJmQj9oHXF
wcpu7vVw8BH783uyVPnmQRK7ng3ika9m2flX2ivRMoXlcFVo58glpCkCJPqdNE6slLzkYAXQPZrZ
FrVjsrv8Y9SxtJRGPbM+0gLIchdSiaY+Pq4syJ46x1coqqObN+uuzB3Vpo85MM/JdqIcymOTj1wW
182NXvvaA5eT2NX+vqxl/KUzHCyQ9XniOx+boOc4zu6hd3WNLh5xgTVP5rbzUBjoiB2uROzfoJwa
4LGPAioOOB6KQ0S71DhY9ZprwfF0l7lxzBoc3PMYfq3zJH62HTFs4wRDlWwMj17X7BxQKZnXfWRz
1BPtKck5rs7VwEvCTBvQCHNqqyKLMvDzL+HsmVdd0TcHFxXr5ZdVHvgAy9M0jFg1dzaOylNdqxor
zL7EVZARy0agpMX8Zu8WtXvVeQiURInVcUBINXL2NUr/Rkdfv2vrjGzNKfdORmTsoJ1aaItj98ZI
Mf0HMt3WnYNUUS821jg7t6PKq2IlAo1QUTk0RP3YieGjd7TPtqi3Y2x212YPVK7NJ8TXRY0DxU2Q
PYKPwuiCkPky1zEH/2GOoUXqDf6+GPPPlV+sSq/T7rAu5Quuen9wJAdvkc6PeKSs85z1YGgYChqa
/sXp2xvTob3tBNV85nfSsdJ28OGoAGGCrjXNiXahjzu2LiEDCfT4etQ+YQWud6USk1dZfNU5pI64
TZ7stVr7MB1fIP2RtPgmmyBwH4nFMKFVAOci7o1EXEMCSHYiKr92cIHrej/Mhk5GfDYsW60kFqqN
gr2eFPvWHYKNjqqNZNsMt1zpnDtwTVtEBgEA530uh/vCLvqtP2JERkLe7mAkPpdSE4s8ddtNNAQf
HjG+uh6UKP8IR+qttN9rOUjEFJT1skoscI96+CoT2IwalMp948z+wgH3dMA8tcq9x9xKMrD7Zo4x
0uVPo+BlFHHPT5NrpwYF27jt4SOWXDypVa+ISdPFGHLmzBqH7GavCdeyFahurN7Fc/TVMU2aAAG+
hBykeRATkehja+VAPsP/yDb4OcMNWljQuOkmfdFz6mHBw05LI9j7GgApanxmkymdNGGjWBq98BtF
KyAPO9yFhBtzzsEtOhgtgmwv4k/JlySYiBRM5dey5siKGoGUrRY0Gjt9ncGwQJuyyOxSsoZTiKSZ
BrzRECcFrSyyBDGsNz5BckCAXkRw+yrjUOXzypJUiBwE9okTd5s2HqC0ZpW17X1OLs6EGxvxeGPH
VwHk+hnY+xqsA5QZwC3R7D0Zmc/x8pyyFl7kJ7kdoZ7MVClSPc9zTRBkUVBbykcrGh5whySy9pAP
2R1OZCE2Y0slO3YAH9qM3DHNgp1KaPV46JGGkX/kFDyEgUeKsYBEtiyaJNp5un++CGH8kQZdPjsE
QPhsl57B3ki48tExHaAV5jdZc2lTk69bFfW6c/szkWw2SyKF06VBRdjPDBscaRnGuN/0o43Pwxuq
J0zfSu+CjvdXqUmIaz2/5HcJdZvdHv99iM57XS3FJCgzBBF3QHXucmP0No2jPXUhPunKqm+TpgiP
dT3tW8tEkOWGAS8jjDafYY2qI6jtJ+Nbjvth6Ws5luOgRlo1N4jus+ieSixew6+fl4Xjr37TF/6s
aDBUVoiFWhZ/P5qKz8NOfRzhaw0cQcjNYeDaQ7eAF7+DZcxZxB02tLjWbcvhh+AC0qTJda4NnCpu
dT0X6LX7NF8JQxyFl3Yn2ATFnxf9f0xMo37RN1LB6ygIW6Qef/1ipUz56T/Aa0XtdNe919P9e9Ol
7X9UIepP/rf/8/+8X37Kb3QynLIt5u7/f2TFuWi+veavP0Ir/vo7f2lkjD9Mh9moJx1DyD+jZP7U
yHh/2Ejd1KDKJJ7NZGP6WyNDKgx/3Gbsz522kTcYf2tkpPEHAS+m5zHytv8MoPnPt/8vNDIXkcmP
w1tBnBPqDh4lJri66X0Sh7Gbp6IUJh2cgfZq4rXfKNqrpWw95NVy2sLsxw9GU0lm68xKPxLGaktb
xZNxqIEQTVvdfMjrgE0rf/EQXlJJBfdw4jNEqUO1SOJuVTlvRecUoAqTYeWM1bDKzJUIir2hMUeT
efKS+FJfSjy7Sqc72BROadrc1QO75g/35p9EN5/HVHxfD/aWYKSrIxf4PFfpwDdIXcmBygwUehoB
4iDK7VxqqIxtg0DyiFiptWMMx6BGIVFS9P37JzB/CehhTM4kX+cfJpf887g89DsE+6CQaSMg3mWd
2bq0Fha9Jh8SN34POrS2dqhirZqJPpN0MJCbweM4ac91zfiUsG7CPY+zryNDtlVglhTNYnLgF2a5
tqgn211YjbhtDdD1qYu3xnZ0UkhlgKiWMVfWoKXuVM53+I4FofmNaoUn9JMeAB2Aa6DJER4LMCKz
T3oAZgMU1B16ANfBjzVW0cHX6VqaOnmFyXijz3oG3zl+cUyNgbmxGSa+cQsQHDEy6mITgMaCtnZF
KPO4KmL/20V/ra5WWhYvHrhLTknB0uDpo7ryv9pAiw9E1QJoQlPvSazlE1QSPDA6DXQrvGqkuDGh
ZiwMEdpLcsO1knRk+iPQ2RMe51retOUIyc0OYUGFCNN9TNx0sA6S7ERdAFSEGWIxxp0Lphx5rSYT
30VqfMPpuCFO3V3YJY5+hnLMWlNa0Qxy8Vc+U8l/wCn9SBuawyTN3I5z9jLL4rZ8LFOV4xnzgPs9
i3fq0+tCHz8nKlwOS2Kb5i9GIFAFV1yYsSH84LIdTaW6WCP9jFGfT23GqMOV/IDEi5h03TYa+vfG
PYtuJHlZ/dXB4YcEKs2apHeQ41kA6Tj8MJRUJZvlmubiS92kr1KMVyO5wRzP/HOONW4RpLwOQ9Rw
VKch0ggqlSAtDwjYQfLTkQrzcKBXaILDJivXyfmBnWGTz+D127nn5lQao4iJxtrS8JhVGHZ1G1d0
2m0EvEjme7iU9NO+N1Z1HbflyXIMDG5MJwmXY5w2PtL12GsE4GJOgStDAUvzilxgHY4mfqWuIijN
EK+gcQduGLZtTsDpEoLbN4fK8s+iRBZIxVOz3DFMhGEP7g3vcoYhJfogSfqoBem6wy9LANRHTd91
uHXb6Xs1V2tJtyGfeXm0qss5dWxAItBapVW9uBQ/1L6wqIuMyiJ94QB2vvSiL38oHRg0kWZcrgMX
wb9lhIJMcDgBhbFym4wM+sw7Aw1fy3o+uhVgaKc1lbvs7I38+KCloUAoBo4oJtbNzONoj6xOwDre
S47PItrURTtBMOWR8zBvYDiEYczUYRUXGON0qtMOwt/Ue/vSfTUgagXGnd1p3/8LeZJkI/pJ/MMb
7rlSR10pTBeS0ieNzATuhFYG/DZGQ6tOr58Ljjyu3HZOt3AsjxfsKS0w1ob6rZJhsCCfgkGQSQUJ
iT9mtN6rZayRWDHAsj+U0IL0aCXMt0gqJGYBADZte35uDca7bKAc3/s68o2Zt5GoXKyB4Vs0Mmdr
utsJr99FkWVl5p1n2SdEk4vA1RAU0LFS0/t/X8ptJcD7afP0dDT/qrq0bZytSuT6owpGOGLKQL/N
aCPJDZ6MtRWYyB60M0pCzKpslwOpCSE1NcfmRR74Z4mb0UutbdJg1iLIyEOaziATDQebEE6+Y1TY
pzFI3+imQ99ALUFu24fLsBopkDL5NVV61SEgKRTQ24+r1dTONIuitxmdCsb0owjCN4vIicEpdggb
Y34BchOo74l2HvX+hIb6WV2wi4QqD+5TbXxOh+htiNM3b9APsg/3Su80IJAJGFKH+jOpjbeRwvZS
kmwto3xWEHMTGkpspscu039X5dr25zoXTTH1EIdhCidUEJ/lRTYgRM6nkVDtxI84Lo5N59DCP8CY
BWrpnNSjI6bgwzHSGwoMslD28P/pqhFs4CR3ve6elCwLd8SbNRRHJRBL0AkuepgXeiCQvJvOU1U/
NEn6MScoUYjrLWj4QFtVX9m/aVrn40Jib7LsaLvFg5ca+9lQ4x4+kZUY6ymTwzKyEbBEdXUwrOS9
s5x9ZyhlWFSvmeQ9Jn79TOtvrxK227e0YW7vdDRlG49ZZXdFPOm8IGQdQ43NfTISpDwa3s7F6LnP
4dx5mzKBfZgAc+07lviSMCCU+0tpEwOQTSRxOdo278g+LUc8DEOsL5iXNyujtTDEYgmzRxNzWNDP
KnMUkACdUqmF+hK2HyXCrO3RASgwSbBqleGsV9YzXZnQxosdDen9PgtmFR6HWS1r+3168a+xG5Qb
gl+JVVP2NgufW6Np/aq4WN98pXHr/VdP2eIYg9MSwyk3KstcSMcHB51v2i+VstSFeOtiZbJD+k/L
MSTJx5zTI7J1bKrJMZ5Qvg7p9xinnid4uJ96EmJHZeOT+PmauHukmKSSw0+S4vjD7rxppptcK0pW
SG9XdPNrj0MwV1ZBiMvXc/4lVhZCrD/gHhv8Zn7kMzys5IFK/CnGeWj0sUJti1U1a82O9APQH5ig
K9EfVJbJCCLiYmPkiAZyNUf2MaA+qSzog5GdDgtbnQeVE7JTnkgsj8yx7fPUN3giWyc8NY63E/PL
FL4TrArCSPkrLeW0hEtIZ4eYQRW1I+z5VRbkLUaR/V6gcFaJ6pCShx2ae6KR5/dQOTrdAlGCj8kT
8/tRKNdnhP3T5TnvsIN22EIBE6O0nCOMbb5qtRk30ZDem+G0GplcHIqWXcxO+KU6UpgO4ykJ9OZy
UF5U+gHtUTVcZongtcOwmhDsrfyrhXKyCmVp7U510dHY8nT6O0SkCWzTBpfKxgxLMEi7mLHHQqV3
8IHjmJ2wzjZYaDOr2jPDxXNuWe8S/DsFhFcfCnxtwH/J3ck978PVMAwVjkaH1r73lF9XCyqOIJBv
LGU3wv7/PtQhQz2k4aSrIs+QZNAQILUhagNowEireuSCZlbxAMkZNkpVWohl19Y8qs1Huabz+8zH
atqGL0R4hcsgNWgLiYpIumHb1Hgyk7SFyyCbtxJX/wIhC6Wzi5bantP7yva/T+OwsVkEdildd4YY
4Ck9yAw0sJrCwtw5dQGm/+w6ZCTfzk9OxGuPHeg4HuPccL80EDzzknFBFl7pxuCgJdMAMuMtQ80e
42ViAoWnHVdVpqRZU0LsUaUBIKhCiuSsnL5jng7hFBDsKAG0d/mLaeXVNdoE+t+zigYEALLKBlXc
EjxfWD33stDeh47SBbra1hD1XraEB5WqAK9dALNuxF/JWZMA+ag0Yua4sgs2nYdfuRnrDxdiwi7K
PiqPV2SutaMWy00UuMnBLswnImxWnTtDPXIVGg2XTxd9NfBkrrtiuBsnWFwmfrElmud0zaW76TLa
m5Gs7htyN9d6R746edNDFb7YA+GPGWDkNuZh69FvV1VrrcxBKp6gvMoy3djhnDKnNt/3otpHGQQV
0TvnJJuZywWRv6iaydvgx/Vxzl0pdDnuzaMtyrMRd2+6QPoExIQXR0GwwokgDQHuv943NScpTxWb
tk3KziTfUfpEbEf53jXy23FC2972u9l23/IWrDGs1esgn4brSEJOIpy7C2R5bdFzNVV90CAhUtvC
orOqbtW0xNAPjE1iPUYx0V4ZU/dmuFW3SXF/auh7Bq/3NnbPqogaAl6b7j3ZEbsKetyOOCLACkM8
aItwzK+txq9WmqmAkqV+blRek+igg4R6Zfw/9s5jOZYku7b/wnm0hXAPMXgcpFZAJoCEnIRBhtY6
vp7LUW3NYr3HpnFC4+ANb93Chcr0OH723muvPJgZODjKEdhQxPuhqbE8BNwVjtLtTq3mM4HFXrgV
FjDsSidQEsHaOE6ZcVcLGGI5w4Q7zwyR8RfTFbpt42Trpo6R0GtrOAzSWVs260Nfqri1ap12G/2H
biixqLtuOw7VI81u3ZgpoplBHeP0bth3ad4Gq6ZQVd/EOYO8e5rKTvKIwZ4X5DUxc3pdEk4Wnaax
JgMshNlFG/hHRTreNSjwQwwsrcv8lW0WUBReGN7zCt4x2J4ve/buEqpJ1r0JYTcDL0QgRLtpEug3
FGgyypv5vo6oGjVA6MJ9WHcW/Z1JCN9eF/WxSrL+NqFtg7eLeDEJMFRzqrMScajmQwYtDN4uGQCE
FTXTJ7IT0yZTlUpMFWFa7sy6PHZNLYG2DVzyTY6odKkZDpd2ZwQwXj1ps/5U1ncKsOUX9jfkuCtx
msekiqKl2dU3sozv5Gx+YQxq18VUXqpRrJKpWE/B/Ox3GfOsy0wZEOiNxoRvPEXyF17MZ6R8TXPP
bm5TO8FYols87nNfQA7RfyjVWQzj1a16B9A6AfWJbsy88m7MrnjSuKcvUIk2RhQ9Gh6uBBfY7sL2
btF4VmJmG5Ro5dUZnXscRbj6Y3cmxZ7v7I5S7Frin6zCbpnO5d4f8vaW28JyQv84NnPwaqs+iFJE
QCw6V8eh6gEEkWSzI5HFy5JmAQ4xXggxAfoEFRCVW952GfcmZ4iYjrP5s0yMDbDnfkmaANK8LLtN
Iy/BcMUKYRxGJghK0i39DivcUe+ld8iiC+F44t/DuJRNBS04+TWh0V8c0btq09vikoJFdm5T50zx
4bBpfA02VmyfpoHaYr6LVa2EPJQu5Op4ylac7+UqyZCOU6jvS4pghp2uYe2jeZFjOYGU1xnsr0gP
ZR4QTxhbBEt4RyajSVGZ5MExa+xi4K+FK1nN7kqj5XyBN/Z7iuUbfYsdhVf6axZGj37Nz4zlD/4o
Y63FsUkX0LT1+IktRkiFuneTddQYGi48n9TQWLktHZjvK662cK6UQmYbXELkVBlIgR6b/whDg2Y6
y+9KJ6XLUI6GBfVMVBQ92SwyRNW/D1ZydUWRbIj142oas6OHDnXfti1GdpNHAdYVVn4b9NPnQWNt
ZQ6vU6Ga3bG2MI0tamGfAUp4i4oB4NjFN6TA1pQfoUvTfIJZW/UEWsa5qESwjHrFPwLrviAo8GLM
UMupvS83iokaOPxnnh/3TaU3S99tPiqo8otqxGro1iCspsbAYwxMKhq9cxAa+poClmUewMX0SyPY
q2aw1EOcHVw9IjVMc0Gbam9+7H58Pw+eeSdSSOhhP9cbjsVw6azXTUXifeogYKSaQ/duuDQ+CLh9
oosZy7Jq60NtMtbFg1+vcbdss6b+CAIeZqoFN4riZonNZRti019Z8sOsAG/KbCI8PRxtL6eSOSt8
Dkj82fP4ybV42PR8tqXmNq8q3cQPbzdY2edkyGxRSBdE47wcoum9ymOfcDNFXXYECSsqudLUvKyq
Kbk2uMKnThXcZtXFbmkBKfWJn9D0zvZ5003ye/KoqBU2FC7bibkoh9tesmky5jVLWSr5MuOcCPJM
OFTPVVjv7Si7B5y5j6MOR6za4zSMDpD1nmGTx+dACci4F5/tjBhZYTXjWruz0im6r1x6PeJOfMQN
NqDCLY9c7UCpN9zudVP6h6bPXgen48xwrTXOYlZMYNZMjp4VRpnLLNKj/wAHwljoYaqv9JBhdGYR
0PZBcaiIa2AlrTFC8iQ3mL3bHMGzL0w2Km7NsGk/GLkgJx8nzX40AYuB1wicSt/4LZF2UPBHE6ti
yS9zW+s8PnH+50ty+yyY9ItXmPfz4MBgMn2enuAiSrwpdoRruhe4FOu2Z22d34xWCXQVdvptoOZI
YCvlxms5F2qbh4hRhfeNh7cj1Z2n3saEIf3mUke2s59xqbA3yzmqK2cXsAR1yKekHBtcOIZxRcXC
Y+6yRxiwDLmNXLRS1c0Z+DE9k97gtFkExrbjhwzPrua6ZQYUgDClGd1wohjVYx70MMpX/rs+09BQ
2sYPhprwJoczOsKx1ZCQT0aDnyBXTSuJliKpzjm2bWiUS+mzG8ZF8NSl8zErrGujQKVZ+zGwAFug
HtmPXfkIvl1ixcdMFcfYY3kMpf7dSL8otxiXfL17NSHWLG3bekt6eS8188eKAS0kXv7k1ujFM8Xl
i1qC5lcMDEqPx1VvQPoxL17ATT4X7rQ1xE2Ut0wXtn4TFTyXXLt/LJhW+J1oeP0mGVLHNdwlliiX
BQxm7PzNtulxTwe/gDIB8cQMw690NleWF31OygjLHo653YrvkZYzQlYR5mbIQVlVM5/I61g1cgOr
eddV/jet2A0FAnW+6/K43qtXe2yVX6SN3MtQezfYqLB7ju+hCTRbC7ZzvaV8A2RwitEBp+KLT/MN
vQxigJqtg7ugCoEBlLfsqF5ieTpUywhI9vL3i455HZVmgcKonByyeyrxhARMY2r2sSnMPuEzM/bU
0N5bMgGEkkbXaKrrU0MJyQJm26FiNQfBg527TkyNwuzsoAigLBBvA9tKt3o1rP2hJpU0BF9YPjCS
5N/6GPsr+h8aRuDqpy7ZmRd+Nm5SHGcgQ/YUDxcXTSRcNLrwi4Task64kyZJOm9z6qxYr2MBYv9e
gCr1qRYVNvXYyPwFgxMdeywFmEKc4lNyKugYS+zYZmNvZ5uKaRucIUefQ2ntim2ZBOuL4I9l/mz5
/rhsgV+uMb19GA5GWRs8DCBZA22JzbA38+LUihNGwQjbqH3lEtpz8Mcb3LL0hfrxoQjtl1qkBHwk
tvlOFyu+mNcoGXaRg5l+grA1iaLb9DWe577ywFlhzoWdRs9S+USZza4tZmcbp52CWsZXGXcDaFwa
dcSFjhu3C+Fg4qfoWYxwPQ+hF3oLWZTBsWHTi/PI8dciytMNFjOe70NyJuHzxaEG7agBhdQZH4bN
QCEN4nJy6tytBbgXn2tGleTshQcrCy8xlnjc6JVJSTbjIYPWa0d3OOzGVcwlf1W286FP8nMvEA60
BK5279obQiO018fu9NQ049Y0IhBwzbiZ+u5VlGuvLS7AceNLnBZsFUR36894Fosw6Q4agd5Es2l5
zeOz7Cn6zRISLI3Y8xPvLzSnVHQSclTA67WXTQmp0Va3sYB/jLM86s3zQNsMweiBItneeKgEEOOJ
w3vRdP21KUdqaqpmF3tESYqIA74NSBCG1Y8uZ+K4gdp+ltsAHwhTYPbM5ex2EhxUurUmoisWfZzn
R5r1qOulOifQvXxtet1KJmsr6X+k06xCirsWYdhGKyA2Z6bE2xZ8TG1HNENb8jo1M9kDYt9VG20z
t1XV8Xi5Aww5C8swnqChnB2BEdM2yistef06liHeRM2/m8M42gJHfp3jzyl5qPNXIsD4cysyllFM
DkEQi0lt1YeTjKtkPjkBqdwGu1NH9yI1lu2aIg9mOXYnaUI1jeZUcDiQrchTxetSC1jjBeahd2vQ
SQYCKXuQcGJuq8yfQIvGs4NNB6Ia7xSJhThK06cx5U0Xz8Azvbh/gMG+qwKwrVQp5b7N+j3goKKV
YO1P0fNsynu7HN/dNASs43vjpsQ7sbSCuFxMVf4e+Y8jG965pl+4Fs0qz1AZ6e/oUp2CRfhxjpbv
s+bLrOSnkwFY4kdOsmwwcc/7YPNU6UthlTnAu0ESZBz46seGZUIgoj1T8ti9IidBAUdLODrGhpqk
YDHiWYcInNWH2XA2ozV+Jj2JhDxzI2IU9iPogZCBvCxZc7o+xiK60N6FBbdBGzhKcjP+0RKgcXXA
YhVh5bdJIbGae+xqt1glsKwCVTQyLklOKmpyHIbYJoArAMBC/wOnmsVlf0h0cQU3PW/YufMZ9ADI
mJKhGPF7v2GxOEU/SaRWzARd595PVrXy6MmEbbI1TRhSleTXs1Gqh4iaAdvZVeQFF6ElXkLXxN9c
O9uGABbBNEmcyHwKchkQb8xuCqU7SyPEnFLot9MIUG/OkITnnFfPAPHfnpyPKnWQHmUWbYmG8Syg
cMaoDlbQ0FgZaFfNM2irYi/WJhPofpEhbQU7e8LlOlngTmN1Y2ehT9KFcnew70I96kuJ9jikSP2m
oF7TyWDGOXO1UT/UuHReA3d8+/0Q7P1OYNynNd83E63KAD1SQAfBT9FwAC9SMMQtyShxqWLV8vBQ
42KynPBzHjNQbKyVfkUsAOffuc+VvfNR8xypraWefwx6/pJ2+bR1KoH0SayF9HrDJiNMxtc2Yfgy
gq0e99YqU2kfuIC0KkpqvLM5toH7xO8yYfxJgnAz1t4X4XxG88bg7zsruqkDf2FX0LvmlJRd4Xr7
OXqB5+QcmwksXRBFe9wlez0kwaUb4abLA55QEmk2pAUWyXbGFTfNd7rjY7XjWa/ConWLg6HX2OYX
hXWIq/gwpnLaveLj4JYz8/3iUUWNLOTOq/i1sC7ZxXpxiULOvZYTFHjwPjdy2hpjfhIkyy6mFEDb
YUlrI3oeXW1IiuheaMe7vOTRovvEAHLgvQF/mBxGAB41URRcjZjeNc2bd3HNBqjs8ImWhrPVR/pp
I7DNuM7KVyemGrtz8PAnVbIhxH71iizdseqmYtyZdwGWcgCo06a3MfQmFBuxyf3AaJ4cUiIHjGti
Onah2Mw5Pc8pgSO9pNHRVoqojHEgICZrq8BvH/BpG9vZ4yTFFeagukx5jiAxw50dk/lg8kyZdPJM
lp54m3xw3sbcujdKcWul+N39MXwcquQkBqRkEpAsZ6E4CUfnvcZqKpENA6Iqh26teznGP7QtfajH
rWsyzopaGd32em3Ym6BHHEEQgvNbtCyKavbZaVkGay/4LPBKrqvB2dlV9T0MubObE2z5CWHKpen6
lMY31q5knqZonHya37BwE2y44sjsWRMWJpZHP16a8qxSoQvCAbWT6yssMiCIo13EaUS4DFnInXFL
zikWat58dg1ioq35oUykAoZkhHpfnDT92FfEHaH7VUDvExKn/K2ZMs4E4pxFVFpNZvrUZdPl95/s
7QodtH5BE70rAw5ozydFypsks7KrCn03LvJTyznLDlBeYySPPquXIHzdBchLJEl2izHcb1EwCsTR
2ojtbaQh/qE4KpHMw5WzoPBlaSoPrw8WNqcZcDH4uADJUWpkRhcTHASV6o5RKn/T0BNFDByt1n5q
QaP4Irr1PWh3oq6+pM/MQLMMr5PR/AEPc+dKU4OtajxLr32MMN5iqx1NkKIxCx8woWQ9dH6OoOjL
4rNRWAPud7clUFq232hVVLOKGOiFhpU1F/WLEdnHsR9PfRRw5dHxx7QwQKY45N7SnFOKPsvdmLqX
di62ejKcpURzL9q9l9l7JRG3g7hzneYlDp1rRL2cnW7UfhQEnHsFy8MG1VxV+mfQkguY89Nv1F6F
238lO9lqE5nR4moEyY8STcHs79OJJ6rpXieBKcqTW8e2bv12vI0Qav+5/mz+v2RSDEu6qzOdIP38
hcIgNSK6AZj3hYZTwEF7ZvP7wuPxI87Mu0BwU8ws1Bit2A8diTyb8sD8LpX9R+STw60s76o1zlXx
JnIHu36W3uSzf8pHuKYcAEXymkrWoV34MFnRw+QlH79f//+YXfDPbsF/3X4Xt+/Zd/NrGvyHifAP
2+A//vi/w1NItt/GJ/Gfewpv3uvP8PvPlsK/f8jfLYXW39DHsQd6HsQFS7cxDv4du2X+zXAlfyFs
uEG6rYTzvECo+j//IvggWCoQhdgNSuBffAVN0f3+lYkTEWcir07HwM1guf8d7BbS6F9sEbgSPT67
jkHVAAQh/mIAyzjjMAsxjyEZmZvQTl8TD0EORZjWch5AZcpc4LMbAWRygx2KzvSJ/IxD4aQdv6dJ
4S4cY/iCUvExuMYxyJqbzieVA2oYSwKleVJo2zisLzngQNbbkk4+A0OSZGfPXnnazyxqNkmC/VDO
GSa3me0oy9+RgrrYZccqcvGZaxklcKgOMcBw+JMp514FLsIx4MtfB7DaJYsMqLLAO1zmyxQphVkc
V3i8o4Dktg79gwXBnPqDt7HS/OVsURKQ55561DTsG7XXQuAMC2vWJxi093QKvUaleAgCpIj0ojlU
yQ4eanlSfE1p2J4TO2WRkXkrlEc4vN6XMEeUFdDTLJGnd9o/IDYRt6jGG8pE9oigfPImYzXl9mcf
ot4e0sE9XnYAFbWFWUAC6p8CngUem6na6qZVDDNin2rzNmu9z5KNojJOQdavJpZ8Ecm5EQnEK2uC
YW22yTOSY6whlIQZHFsWAbrJeOXBxRBgAzmWyEJwwVqlQfGWzVjG/OLeQAV3PSo9qX7K1uWknSIP
amTjMOrTZkwy243uR39+tUUMKFEfhp2FxE1YNWKqqshNKyuMrM3L5LffUZFU2M57okMdGNxC3UpA
HrDjc1VpTTduJBkzjCnNsPKwZC+vJOrKFaaUbusmhnMLU/+kFSLYTkXzypUnW9Qln6gWmrPvw8FY
O4nnb60hMh5dp2D5QnajJCWauU+FC+6T/ltSzg7rMxfn/iHRzI2ITecCQ9RhZ+HbG1mJ9NoHTb9h
cXpIW0HkcG4e02SOznUR4OAbrHsPCuPeY6F0F43jvR08ewHuLSlwYdo9Dy1KOxWVnf+ytN3uWfsc
++lldkHAsbh+8ZFgfp9tJjIwGV4mHXXD6RCImNyFXBJPeYAjdqOP9dGQcYHdgUGxNDSuujPPqGYk
ts+KtCLufCqr6o5WjOM+zljK8JXFK6v1CcAZ9LkjQPOabeVd1L3EijzqZm8wEr470Y1Lmt+ovk6D
m95GUabZnTteZK6cfNAeKhB8i1rdhMMgWNZeyJPdbc4svlRXEQQqmDYL3arSCzyHT8otv/3WACDR
aPIKqMfZVi1gJZf5yi8M6yXuUGVN6H03OvNNhRqztnL3Gmtk+aKaqaJy0eOKurSPRsx2vodxfwy9
XDwWLlcwzsTX9lkDRbshFUvrkd0nD0J0P7NJYHQKOIEiYm+LQEe7GJTWp0x5TY5N0cDQPCpNuM/F
aSwqBC0XFK8RUxiJ7T5i9Giqj5amhETrburWq68D+9JtFaVHG6QaxU7tGtP1Dq1LO2Vt1i31gHES
Jzg1QQGXbKNvnT0toc1DKEex+f3N1vp7mND9gpmT6sog2dcWJRpSK24pdKWfl71GAdkZnmh0zlhJ
Bq86MK+hHbBXp8az64t7H7TdsmRLFnedGkGAQzWpPKUOs5yZwEgBbYtxwQA7P0s44MhYXlS3uyHu
74qs09esV97QC0nWNWBPDoThUaL1W99iU2Y13i4I+7uamyI+w2wNXPgtTcS3bcfUExH9zqedq/WP
tgz4KAaexWDRZwYkj75nGa2baP5pjPDcWcYzTRFNCGADHIBOjZb1xsXzMZLeS9smSxzFjMrxVmdC
0+nQwsiJn9KuX4Ymg4Vk09nQFOnVDIydPe5peT+aFU1SonZj2NewmYjgZqvG49hkx4wPdNls++ts
RY/2yBY0pPRTEUajDDp/F+r3ifQv0pFrGYt2WYIA3veJgRqSyBIEKcCcydhyr/2yq4DUjJfouyrj
0jVzO6LL8Vb73ciuBc4eIEES7JpTF5tAkGINDJt1Ai8Yi6gNxdUGxiqxy+uN2YgzK9K7SEsPho7T
sxQYvAOiUZSt8mn2o2EAIy64SWbVT1WIx6EUm9xJ+EVaM1+7ZHUBpW9RmezbNKEdQmIsWEZcbob1
MfX777yceXCyVgvNgUoykOdoKU6JrotL670p5NskHpzAZoMhdGzSpaqq6Lyz0cPAp3Qb/08BLkXN
jHp8suxhWHZjexwnTOWj1X1jDONn1PG7Sm1+zsOrUZVPY4h0I3ubBVbCxqIP70vxGqYYfAYeFThj
uDQuSi+kECrtfrQChS8OqrPWmae86kFIjuxG7eiim+0L5khgaLBJYmdHafRhRlD2lLLMlnYf/WrN
SnWWyM8xMnSp9GhTKdM2EnWvtGqLdW7JyVnNt0kjMEKEwElCR+NtnmwCVTtil/lTgQBeEBOGm9Kv
HKWN9+O1QyqXCtjLf0sS1VKCmO4pVd1HXs8QMgWgkhXBumTD9n4/Ky2e2xHbKuT5SR+eE6R+qp1Q
znP6ntDxDXf+MsrwjlTnTVIge6md7uDH12ywvpNI3HvaZS6nJ+pUqrDJ14GJY4BEhs52mZQX7ELl
KeDIPyYYhHev6FvdcopqChhxIeTKjiAEb7igRDIWEzom7cNLA/dCjoshVkccdXIEcnE4xMrqEGZ2
zHVUyza8AkBIFBrpeH/HZmzhPnexe2LVEu2aYV6r5hZ/arqd31IzlfDSsdDgEb40CuT7bGtUI3yO
6cUhtQ8QoGRFOfCRGd7sLLkfjOkxLKiT8Ab9WvKdEaITJOCfwpGehwCjS0Rp5EYn5oiuL/bd3ETL
wtdPrmQ36yMX68g8QzMehyx8wD3psnf3HhNH3Hc+L1QUI2S09jY0nZbmJONKaoa2FYotNnFWNYso
gb/gsq1D8O6iisc08qxOFmbpW9Ou0qOvIcDVYZbWvenAZp6nLty5cfsCbp6TSB3DLAcP8H3YBTni
O6Hic42dDcHRmzkHpN0y2+JMqGK4MSW+OMumJSGywFE2TAR41PBC4WSaByHAV40TKykXbZ/7b1F8
GFH/0OB7XjRGvrWt8lCqFXHs1+Vt3DTrssrEUiM3WPmZdePrRbbM0urJlnN9ZwVo6N5QLrCOPdHO
aR51v7tSR3cQkvQshTnjVuLeSvZUcYMNDFmqftoOq+sCYoFJAobs2oOcvTUNY+fawzQ/2g6BfIg7
RUkZjuzYpGsNSCrbWE7wRVn38NDsRPsxmRYqGC0wuvjOHC/dTibpuEgiOevpfV6n86p22x9bta5Z
E3WVVoHTYupux77CeVdQixB1lwbPLvVcibdtu2If4wC3M0Bevvsc5+jUZobuPWDPcPNwbbVJvmo6
vF8chiBRg7fcE9+tYL5g2tuF/AOO6jR1afvRyxZXimazeqyotFK9YjpLh0VsIcGBRCPO4LMajeR2
DOgk0cO5pkCyeJD0hi3TbNp5OR6Rqcif0ilE45zYE9L8S/khw78Nox7Ytrlx3KOVBt2uljm/I2e+
rdJiUfYuvSYGd35wPYnOLSfo4+PAoxu6B/ePrN2WVkJWu1J+wu1svTp8LmrmEaTrDN9kx9dZ2qS5
k+SCW4yoCVU8gYWKIsHr7/2K+cV0Xpu6+GTDb1ECWn9E0w+M72JDO9ZX6VYsJQZnbRPCXqDMFLyJ
+FULL6JZbI+21/BEIYzVeCs7Hw82PoXFoLG6T1n+1300bcKKaqu2wAA2WmG/dXgKLEaf1wzrxohY
rbw6KdsjvqgXHgEXGKX6BotYy35M1aYNzMLNuW6aL1b+WwNexKqYCotNjn+sNMoBKstamvSw9wO1
Gn10qLrOXVtF/uq3hbUXlHctiktmpbSMOg0xeZw1k20eZNbM66rkIReoucA7oU1Q12ajo9YZU6JV
VzcjoPxo7m7DtN6nM7Smnim8ntelU36r+sVNiZNzE80gt7S4uJCQ4QXmqvPPvXQyVJe9ZssP7RgL
VUHYiHvgYBRYYm8zJ/s8afaq8Yc1mgIbdv8ElpC1oUnVXRT18F/7hzjK7NUw9QPtSuOjcLwbWbQf
Tl/fTHHywIOdhgw3vLEwQbJKc20gGu6EE8YnulyehQmHjRxahMFa/8pGrOIuMhuGwPbF05jofBRO
Q0cFh6MO3zalDaMvjfiABb475Bh9ue3iOrGhIxlG9lqpn92YswkN/Gc2tPYtROx1Zrs/TYjqONO6
12Gtt7nFAV9PN1nb7D2z/k79Ymdrwbjts1FfTzJA/2WkM/10N00ShIg3eFv6hipaPTzMIRX1d1W4
grryqWnhWc/Bc5UBHcdNj0uhMKeX0QsODmrw0vGVaI18tGrcGg0sAt7iNBmuSe3JHZCmfxVPXU4/
Mt9pXv9etVzZjXAH8NreCBSrLUclI8VMf41Jy1yk6uZICPE7UBV0Hl106W8pHcIbySMyEoGu+DHp
mz23w7qsjSPEFcSMac9RC9pR1d2l8aVT9Xf+bxHeUJ5tv7/lyh7waeXGpXU38Mx+qeX+kQYgClgY
XEOkMVJM4R8Jwf+/FvsvorYspVhw/udbseV7Vr7n0fuf92J/fMw/aPSu7gDLFmCIBXxa4jh/X4tZ
qujdAFYrgK+oeOK/r8WMv5FaYSlmWQR4CPv+YytmeX+Da8//L/gnTUNx6v87QVuVBfpzVsiwLQYP
SOoQcQkI/0Ze/sRRn+B7KFoTNGP27d7IMr6nP81mWKbb6KS37rXXuHSWvca9QdsSV8sXCFE/PcoE
ODn/6rbli6H+tz4+pFq/TQxJgINVeG2Ku87z19jUY6gNaplbv4xxsIm1CI8vY0siiZRN0Vlho01A
vaGQe7Xy/9Nv4/LH9/Jn3r7z18i9+hZZVJKgBbFk4sL/j3GoQhuBzOSZSXNyeJVJxdasal8KbByL
X+JsB2cfXETDBZivNGXlMBf+kaqhnzriCS1tDCqRH3ETs+54W/20hbvPSj6auuSbuURHttPTPPP1
l8gUXlJgoietQ8cqc8JbctPwg2DHtyOJr2i9k6uUMwS7pvOuLkfZOB8txXJNA+27UCTKgso2ujLr
F0nGgwyVYF0vMr62IMwOKjrRGSE62AyHf9wGTrlty25feuTme5f8WW9kC8/PTkbCHxwfamo3PVmN
euD2sBOV7jMMKXgfOqDrODv1NXKGFh9zN/yCdoUBaWbYUQmjEYNdPcV3fh28knpbsXq4++e/nF8t
4D++/hyhguOONEir/V+p3K4ohTsjMS5sv+wXjnoxjXI3tO9VV6zN/IClaW8RImZ0WvRTTTFLgH3P
3vRDfpGDfwB+tfb5v/s/Xqyg5ZiZZwwvqXHHHhX0lrmoUuJZmDi7WS4nvdh2PLDsWN7pFLGGqCem
nmEjZndgp2vXQGiYNiX/HlVNWzqBdzWn9pK65pXU4zO0n1PE61R3rLvfvwg6cYZq5uQPrGo7917T
5EZprBFaR8xHl9LiwW3tAl1sw0E7eH56mpBAqAa1u+hgoTv98x+p8dcsuWE7kpe7Q1QBFcY01B78
T2/peTBxVuasW0NP+1TPQo0Wbl8JS3G1EAyIYyZ2fZ3jLh5P/8Xnluo0+8uB4hJatXQ29zonl/xL
cl8v7KnieQeKSGSntmz4piXsSmqIm+zkg+j7/XV4EzNNVXANIuLDTVnfTTntzaqNJlBaXy3v5trH
Voj2hQCYW6cut14rDUyzypzJUW4D6DUL151WVUdZsOXMWP7rXSyzDyV5/b6Xu/Z+pprTrHg9D0by
k1hkbrzLb2Auj+HxD8kPfm6s0qrIi4NwBYkU2w86r+lz9zHMZ09j2yTstlnVfvohiluZwLrx+HNX
USwEhe2lLJq7iu/jj6icPSOTRjDuiiCNH+jaeTYT51oLe+OZ1VMnawkCz37RRMm+IOw2ettya1Ae
dAINvoUw38XU12vDSKl3T2mdiLzozhbiO8wz/AnJsJ/4CnFnxz2vZFqq5gnMYnE7mk8WHLBFlDOc
+2POcJprdD0XOcWY6Bgk9Req2a2GAMnSxAGgy8vVk9MbptBzoiV3gwq2gObAuc1klosoAv2GvIyg
+V1J51oYXHWCHEK8k9yL1prpX9CnVeARqSqn5LOe2B+6wDzsYmDECpU04evA1yb3nJj5p1cgmRve
SnFZlYmAV6g+cDWh8lyM5qfNNLl0DDMmCkXAKyWytWhxXyWpMuxVQbhromKT1dqqwLbQ2QU5D7Ga
vLLknoBLj1XA1a6yFyQcC0clE6ZJE7xuuzeawG9dd+PJjQqNzcn42AT6j+fN77JpoO5mxXzJRjBh
kMEqs7up8mJPPpENEt9oiC1qnVs+yZ0+BohGbgF5PR92g2nfTxWOTBCVZJgcE5S6djOGK4+9X59Z
Z6bdJzKt00IUzHY4kjnis5+hVu7yge8pSswzQAno79gSi8I5cWaYu8IVxyjkZUKXxp2b5592ar/Z
Ma8jTD0kXfD2lb74adUiqsfv2eUkQbNdppODSTx5ctVB6vrBwRyBXXhnx/Ofa9BLCy0KziJtgRc2
dJ81RvGZdfEjO8Rngg+bqVFBGA78bOIurbssiaQXvPMYhPI2tFe+KcBQAsNL4CytsX9uWv1B1+ld
J0tM4sR91MeAIHnODb/Cv4PZHTl8ah/MwX4rNedNzk2xrHNjQYtsNxK7M+Now91zoceZ3DQtO6ug
pwUN2F83SJYG5B/d8BDU4Psiwa6V7QHHut5Rd7KCYwQamqRr1zRbhxbVtsjXtX/W6BkZJu6srv3s
6jk7lIQ3NqbXvqQmMOu3Fhsft8YtWAX5K8kXFelqTrr1rF6yMgwAZGrV1mX75g/9UwasiJ1aWC9w
qZ5IzMV0g9vPzRi+VciMGJWIhgStUVGb174Lp7zayYEXKd1/VBQ347jEbJWBStI2k9pJwgO+qTmN
R48sJhzFL9GxEmssrMt4T9+wZWJX0wEXUrcDwpRwQYu3K/DER+Pz3Bqtno1W3lAoKQ/0PL9y42ap
TWNbMLWHQcR0xrC6LnReAbUV7euZWEMepi9GxnupKpyfEt+LkYOfjJPqVXAGN0O/i8mXeFUdsAFA
rkzsOdonbo3oQj5uJXKSfzj0sbVr7iZwfDwJtntrZ8PPaAYwqIgc+gDvl7jWv7WiT2Bzdsuy9437
riUnl2QrPfceJmXE6Or9zNIUNCkrycRWzqohfXfBKt4yA167oqt23NWPUYwBUd1T82aoCe/AVEX/
UWZG4piWyj+yuEOG0bGOzNau8ChCLopjEIR4Dr2KmkHNwKLGCQCa+pMV1FbPSTcwFPUXXDXr4N/Y
O7PluJEty/5K/wDaMA+vEUAgZpLBQRRfYKIoYZ7hmL6+lzOruyRVdsn6vR+uWSp1k4zA4H78nL3X
LtZDQc97KIeTZwgA5FiY/K5SXlesfCerXHcqM6l9qznIUs1jKdpLlbSMouazWGv4eUn8NkhpziDW
yl8zh1ktLtFJKVV0isYLwYYGTxjStGSn5yYuiD7atQUHT61zT4QI3OuJO8kbOm3bNXAJSaTxhqco
lr7IYqUL+RWtMR7nhfQHXNMo1zy80iQabQjOE1szszE8NYHmRndgv41Tz3AGgypmqTxTafEuzxIH
POUoOt3S8mtZt4sVhC+Th3H91nF2RnBXl3Lg4G0nOcjKl+4ylSxXsl+aV+atp91Ie6H4OmnmjWRs
UJ/Dpa+icB2k3rXbmROWyEXsQd3VVF3dxTZosNdqnKPqQNEbx9MJgFlOY4QZCWseWNw6/VHRPdFc
wH/Q1qei28XlokEEy26tRY/R9GxEz47gSCIq9Fv6et9HtCjp5shPy3iNeYbpq1/Xzt6409JvU71/
h9eqMI+bX5ia3frEui1GnDNIknPvyhk3M14E1KsWQUPbZTFG2m3GzrLVdxxRdJr3sYII2p3WHOYJ
lr/W/rHkDrHq8Vu+VPtF0aJQ1UWYNx4Ufk5DUnZ9VwmZUFjV8PrxSUfIzHsbs3pJEusGY0ASOGO0
H1pixzvzrfeWXWbRJ++sXdwOjPs1mqk97nB4wT41rwYJp5gY5s0mRha0uKtXH8Ac9viQ43YzCqPH
n0yiYa/8UJCLhmaqPqtWWTD6Thtk77F+cFi8itVJYJyj0i+TrQU7bQ+bjznJBJAmJpd9UchvdnXz
mGnqmWfn2Y7Teg+c4dimywl9+kaUvXJQvORNxrjn1SRIW+LRMn42NnsD+b0VhJvmXOOZVGMC0yfc
yDzDKLNtuvw0gX/SNv+6mprid73FsJ6H3Y9sNnxFP8B+LP1oEkjURfkyEWWKtq+6J0AVXVz7Uhkj
eGUo/pt537qCYRhS3T0+kifb6d6d1GsZOThFyL9hYQGS7vLL1caMdrqev6UFNW6nfl8XFYR0xxtD
2qsSDaQCe6jt1VK/ZrP9WtH+uUYuMzjLTsEG6g/rOr/16Al8YXfKdnoDjItxMjaRXvE5DPO9Xpyr
k9JnzZXvzOi4ghOs5MzwHZgA5lwlIZSA+3oUJhrP8fNu9ia2p9ZioyftkVaOMLbWin/EOeszzqjR
q5atM/AzVXLTGR9zfYxYSv1m7x4qbnXsp6c4Xc9Tpg73bsmmlVg9maDWBfovMwhmnGE6RHDJm3Zb
Ycbwy6E5YuIL1NJSj2gzkfh3AUfVdNsM8XEy3Ett2+nJQpOW8r6wXiTbrsXKC9zd3dfjAVXMVpu0
bwyUnee8Gp6mNXnpmuVgVt1Do8u3u1h+TLYbDBNQqBrI+agLdBkLmJ/W45hRfcFfEmhWd3TsQNPJ
BzLjD2fBBbcggrMyTDorBFwuLSEqqEctdV/qKUfgpPmZR3DC5+LeaZYb4Dp0Lkt6XpsaS16kBZG2
tlK78wLUfDfYxouxKre8h6M6yWM6gegBMTqB15lhs3phZtEMG3rM0n3bPtrVNub6QrX0a0Ufjlmz
MrlcnxBP87Ixt3QjnFlx19KgH6gK4G29pVrDWDLGJVK92QtsQxvFxhZ7oxZm2qZK5tZvEIBvFeZs
PvHBHp17FL4tPGFdQOtijtg04h3aAGKYyGzexp+AP5HqlA6Ne0qpOmnDqchwxnTvoNBuCDq/qoKR
eVp9VZUsUBN2rXYUj7bFjC3SyGLIDgBD7syRvr3eXR07gQCPtZ3uyxdPMHMWNG3dHN07th8FaMHe
Gaxv1BUHo0c/aTrE8RWuKfg7B5v/tNL2va4ZVEkHsecu0r1HVvZjlrZ7oyrfmiK6NDRM3MEgNDka
b4WnXybDeva6vES7aT153qPWPTbQfbdlb9HOIT7eiOerhY6+5LdTqGhKNDNY84jtXu961WVsw+5d
phhIxnjaiYkBDk/i0XKSRzk1WHpuFAcyY+tqbBtTw4ZfOh06eg/0Xr9b8qA2gBUvGWCIyt27bPBY
5aqw7Q0a+eRug13Wq/qs49T3k29anX1tUVBuBq2452guAnfAJtTiBRhrSHHJ7BGfSpPL4vZRauIp
XWYOcQCHGVjQINf6x8YxlWBaBHEhxvINYw5GXSApKKrw0OOJb0WIDuBeE3L+wJcBJIxdRCmWDy5u
DUZHdRl6Js22Q3yuIrjhtUAFkyQYtzx+F0ExQZuhygFQ1PtLpLOl5DBM6ueO0wndDs4MSJ0vaJty
n/UdmVNHf0EXfpnEOzJrbgJa72Yc0fzmJv2KtTXCMTPve3O/II32Pxs7mssncBLmmNV0mhZth4yX
QzDxjNuCYCxU7uNtzry9gz5F0OLaTYL/NEPxniJcgogHogCyONwj8+p6dJiRFSEFM9vjWGuu/OKo
SITjBU7Hrq5P+n5krpM10xDQrXiaiQ420AlXrAopeOuuJdeDNlNZq69CyULFJKPajE+yryO85WVu
yCTTUAvPx5J/vSzKN6dxD63RbLwkOTfj+lJLrsGc7J2RV9QwwjztHhOdRDZNakaGa+ZbBAjnyOxT
uMSybRA5CrMlTu0jP7GC3wXaZQbrAyZNu0MiYAhvu7p3UWa+CxIwtoxi3grji5cUMUJjI5R65rZ/
mpju6IYtaf1X3eoIgz3xN4E2xNlWLZRj1zevor+ao3NWI+1BtGVgOtNnCFpscHgeLsns7BLmIRKQ
UhifPaMp3ZiKd3RH72mZiXxXaCGSYRmrOdlZINWs72rFERuyDYz7I3PAs7x8adzcd5V1BVxu5/XX
ikiquWkeda3f1kDCICie1jqRFRt68jbedYX8h804GEcFRtmieJQU3g6R/Mnr4o8Oq16fOFfBJtvY
e0Dax7ZZX/K8f3UVXnUyMrq+Zll2dm3lXK3Zpi62We2UfQnbK4r1Te1Nl57pYcMovY0Zfg7OdUqh
UAgzTHu+AV/bbKwHogqT0QCqTJcYoOPccujVQDIrxAElVERswcXK9zdIntOdnbrY4YJGqVXyQLCu
zEowRtA6hvUlioaHtd4pHJtZbT4GQ6F7kw5PBcbDLeQdPFjJXjS61B942H4z9wqdHD7hyntv9PW3
ZuR40eJQqL2dVBnHMnwtHd1nb0KdI6TbEGkVgxlv05tMsWvakZmZbuX9NzQcB3p3Uzz3qiV0X4ba
eyoX7yCfFQajcgx0/HRYgJ3tUEpqNw7M684lg4QQtGDp8kOvY0NrZb/ZjNa97iCZIFP7oVzVJ4aX
z3WRHrXF/TLg/N2qCae4YrIXPGWY9Zofk2mvHKvJjNToEq8tvXWpShtinkuNXiPxFh0jTRpKPC5N
2XL6LfhN/bC8qmwgE85g3g9mTh1mmV73fqo633OVWWgSZJa7703vHgtQh0YrgytoOnzq2sly++zu
xxNuaMcdbhwDI1V/yD1+uvxdREXY/DwINPCjVO1Zm1h7vPd0yE/TJ4uMQorruW/N8XVS6NIlgsxE
FcxHZj9l8qeA5r01/cWahleKCdp4K49PCoOms77XGh3G7rX04icEnSRb8eUTcgwXyQ9Cs/FQ2PwE
skwf4gR+jZxhkJ15lej+SWtJc9R3WFO4VnH6T6t/TMkUMBzupiry91KJ/XRkH0sSxIfaFEGN7LHP
rgx56e295waxloYhWB6Sx0wajhYn/rnENHSGud97+fBqyKxO5n3S/SB7kiSpjyg85WdL2/5VW/hr
apWrHDaoLczHNSHIRX+KdNWXMaobqemXj1hSQTuKHmiA3muJS+uUNK1JbV8tGRaDMy73FaLBt5HX
0Clz/kn8dBoUdgXDxUD++LaGp5CVbyAbT6mDqbZZORYCLvtMIGV7DUlKSrctp52Ec2uxRC5W2X9+
u8V8qMmLoEky2BbRzgMVN8sxxoyvGMvyz3XlD+NobmqnuUjSXB7rD3OyHEdxIVYz8rEVTiBCI/sK
CeOLyrB3aT3tpiPONDxlou1H05SIrWtF9hu2rXwxD2udA6zR+sU34uFW1enXRGXAhPaM2EACsEqO
DjuEU0zJzaQ8WEvYc+RmhzXjLzBiB5Lta3uDTFvZaLWmPgOOfBKd9mjjZH1OVOeLshbhYHhnb1j1
PQo7dRu7ThtWVINj13phbctkS7ULOkwp2/+Izind2t1WNgUolJeqO4EKwYv7DMoOKRcQtnKoXwci
vHimt9XiHuuVBhSxLgi1v8WzlWL5u7ouXX9byrCHrriPqfk3TobKdZmZM3Ofzqjsedi84YYZ25dy
r+1YYNBy3IKVZ9Lf3Hg4GQ6Cj7hynhggEgGH8Vs2sYWnPRiVfY29VdnkKXgjlxVuHiZv+znxSpWM
wD1ydxRTe1E4Io/A8kDtXiaVkNPPEkUX6ZMJIJeSuH9FKIngdlvSbfeTCHPZNM0RrlSZvMLGEZPh
l4yWP5Ax5LbOiy7BpdqAMAPuGwuLG5YFqIYZhKB8A1KmJ2tMjYJxGa4qucYwlyAmRviLln5wd7B0
Ytv6Hlu49u3cYuZCA1xG3yIiSxlt74Tp7upZvEx6720/h1rSciXZi58xUrm1m5p4L0mAVJwwGeRT
2sHhW2frJ1G7Q8C+f6vd9QlMPWJJ5u3uQCKcNJjGowKJDjE9LirnTo2mD8l9HPXpsXrXvfhdXYyH
vKKBC6srYTEAc7SFeHqWG2Y7dq+fX3Ak0crMowfinzg7jb5SsssM0pgUFzmVnQsYBMWXktEAkLmY
snyTSwHnWkavbITyp8l9UiWIVu7WEdwouV5I7450BX2uaXIXzLnTi56/o17MNe68/M6wZq5yo9ab
+J/o0v8//f/L9F/DeYKP5f8+/t91qShS5eVH9WNNv/2PUP7pNy3Af/yE//TIfCbT42ixbTS0DPb/
j0fG0DxTmmf+iaD/RQxgyzx7R3NtlzgQnDDM3P63R8b6n5aDqcXB0uIZnmkZ/y9qgM801F+msaqO
e0d3VVW3bFjUri5Hi7+MDj11GE1iXRSmseMutmd/QHwssM+lquyMrwGNUzpH25QJh2UjDM5528X0
lwmmwUX4dYb4+TGw++DUMFEkOJ8JyL98DAWABmlifIzcxmSf9rNk/tTU8krXbccRNwj5V/JUaj3M
47CdZM9NTY+Njl93ih9GdQknW9lRP/tiKPzZQnSl5HuzMXGIZHuY00GkzKGRD6RafmnBK6tz9CWb
228YIhN0flgeCYqnXuAVJQhvfMr/SvyWqoM/L7XJ7dRJwjNZz6Vq4ZfvaOkzal6PvQkGW2Agx54H
VJM42IVObhFGzNh+hds8my+LOEBkQWcRiJYuhvs8RzrdgGWD2M+nB/8XUvYfconPi2+phmFDXfds
8r1//2D50BqxFqFFZHQCgSE+eAnVBSCexEGLv53j9C+/0DD+y6Xg2UYyQ4oAD7Ory7//5VKYrU2Z
vtBTtYjunHSTGeQPZBQ0e3+oOUISNr0ROrJXcRXyH+4aByp3VQDYMYeXqCXv3DgjgPOq+5Qqnonl
Y2IQNQcHQYuPNiaJFkVlt3r7oj0Lj7ZXSt3muFtDKbeWOt7/8vr/i97kzxBqLuDvX0dOyH/5On2O
U8GQ9LlB+1hXCzofsnUdQnV06AhDsNvx2oGkXFGkRJoGBexeesa9T9QHqB4nyFTi4Jd085fPJef+
vz9xfC7ETKwx6GB0709dgNkuXVnIsgDYYZdUF0fw4VL4EFa5FX2782LYqblBA6HfQFz0iY75y5v9
eSv/+AwMKqACc589FXnN79dGBzI5OHOsMHUjbx1KBMr/rqPgdvPuFcccRIZua5gDrWibWKvmVHoX
YzYfCXHcCGMMqBbuis55Qrbh06U42Y5HstUcZu64c2Ptb5dMw3345zUjOFRFao5+yMIL8/vnVUXW
LEnKWyo8a5dpCaEoxdlWrEO2xEFmNyB/b/YQy5pxO62cQYq7pUVX2ovDqMSPSzVscpfYTv1j9Yhf
L1Bg94zuaOlUlrIVTRLaSnosAMQr1pmu08nFnNQx9XeVZpusyzbrJDaN5to67oxh2K701kan3ByW
MQ5Bkwas0LuyNI85CyK+rksLMa6hM5C4/H064gPk7cmdZ7TVO8tCoaxNV1DDQF3QDfEaDQSdWKz2
k5tzZEEbvKx+Hfd3Ira2xug+lhHn5XFJLmuE7aFzqfy6vr11zaOY7rPmkp0XjupiXH0XpwifCplx
fl/WOPNiaXI/Z167G4bmTXGS93IqT+k8cBXvklU/uVODBaC7o5r3+Q7fxRzdgU77acG5Mqb5kfS4
DR18GNFx4I5maGlMJj1n20T4It2AAC9fOM5Wted7wwU6V/AELE31N1HLH35m+UL/8hCwPf7+EDRW
FRmrBUPFTMhHjL9CKybovtiJ0XiELbQx+d00ICgbcQ4mNvg3gvVYtCbR/mgYhGGXqUH+Nvu/vND/
+rmkEcfVDAJY/vxclWEPYux4ODEDPExqt1Mvy3THmIQctStRa7ShN9YXjNdbWwlL7IU8w7mq7Ju6
PJNwmf/lbTH/5WWhEa1apm1oBDh8vky/Lnyx6aD3YBxjoXw1B47eMwjFQomfLe5Q1jOqHMR2wG7G
sS/V84OHJJy5y2J9KB6ukQLDhGdtGIsgamiDxmWw84na0HZ9m+xM8FruCZhU/ZiVDqs4wDcTQd2q
2l9jT0MboICJ/M6IJNRTZiBMTqHT+kndBoh//Cm//OX6/9cyhdi1X77vHwsq8O+ByBh2ShCZgc6M
ti8esT59Kij7Wtut6DWMKL/AFApIk/W9+a1Km4MYslOKCeIvl/9fijf5cVhe5dou99HfH1PmA1o+
4XkEYE0nnxazRjrdwJ+L2TlYsAFb9tROGNdyVAPdwMjBc2vS1PnvLwvV8Z9L5m8f44/d3FqyaMJa
y5G2k/aZNoCgtR9158mshr9UDv9+A/7zG/+x06YeGs5FfkOGcoENVbM0EETTtP3vv9Fn2fvHrmVb
tqmzYyGoY//6/cqqlEta0civRCBoFwufQbEsUiwmUx3xkd3Uh7GlACKhs8YZedamezUBjnoABPUg
RHdn2h8LoN5c7OZs/svH08w/JX9yhYKxq3kWz7uhatoforvKi+KmnQoKSCBd9YBXqnLVORSjDjkH
S5zv1slryYzMM+8oRytG6GSSGWq2q7u82zmIKT2DeQOeIURLmwZYiF4DI0FsBcrQaqxgVdY08Cie
UhN5Cnd4eRwXEtBxpC4w7JoqXMsmDVKWQc8ow9nKi3MZpzEPWAEuRNUZtymYbD0iq5vGCtfIeujs
bvVRx9lsG04O87kk8iLRv2b6N+ZZMtsk6U7kkIBJd2/uAbVGToyU8upquJ1Nl57NUKoHVBa4ZLEM
YyYFs2zpO5lerOaM6gyFaALsHNd5GskLMQh+ZS4UTGl27AvCg+aqwPw27xn7P1OSgcesijpwmb7A
Nv6eSBv/iiKLsQFChbGNQOcxlcEJHQjCu1q1me/xbG71dXg2J/O1m6u3dN6WSqYQRFn1UKa0rTKM
3/voB+GcD1EqvsfGJDlfVevPVernmCGObLa2GiEaQkxEHqdXHUi2nzBgKN5uAEVO8ltgcw9bJvkd
hr+uzqtrmbqboniF0hPthrRAOZJmGNXm3GLfXQvu1/IzR2R48iLySywXkH9GJpzo1PlkKzckK1Io
vDA3bqt8O00uY3MFeVOPBGEzpDk6jFjcXN3B8ZPkMD9zPBJzV7ZoZcqU56yMTj367VBxPRh0bfo8
FqZytsscm/vyZhGlSsixLWXUzsZwwQFgsKQa8VSW/JTeupjWMtR5zqCqkHjrDeA0B1xQqFeRNW40
I9cPXnebmXv7hpE8jGR6I376Xpvu90rpFt71yd5CfEqDHBn5uo44bBR756jAeSKnjQ4GyfKYrTBi
02Fyb12f9T45ht8yKQUuifEsI+dbbZemryC827roslQh01z75cPrbSvIMc2T14OMcQbStE/6bPAz
Wq2RE+dhnKo6aG7XOSIQWC3v1A0kQXerkx9iZ34ugEnvZ/s2F3UjpzV8fajDlR7RV49JrCmns7Ji
py0Yp0d5tFmKnjKxJOtVt8aDpmANWiPzpAkFgLVlMjk6xArxOvTEkx2PDbwZaxT3kSUODPW0TV0a
T+VIyrmT4GxZlRR1BPUq0QvgGGDiPBJ6XZy9rAoHRbThqs0nXQc3h5wp36CSwZPZZyvoO7+RcUF2
3lxyneEQMFN6wX1+aCvrW1VQd2mt8rg0OMK8FMNrf+zjxd00rYUKEynYwBcGXsrKgOoWLWsKMs0U
d2rtiaNRHprVjC46sq0M3V4/EHJtEWzqftRQtC5E47IGqWUbrC1XbLLNZQeq1V9V68Nyk35XxhMj
G3K/WKkMtNr2aFD8Ea+iKO0+Z6JtpcidE7X5jsyBHvbU9Ufd7hjLksmqkfmew9sflOKa296bq05W
aKTpPVQGDLQVh+pEwWbJkHi91rRqNlB6C1+jRrHX8sNrXUhs7q1qwKuZa1LuUSn6s2C3cS5GL9qT
aGhn2s52QSp2KGejDKzSbTYjOkHm1cgih/hRAZBA+Fj2QreTupz8UDCALdE5yKQC0Tlf7Cl17uDg
2msbnSZh5WfuOA7MBq7UPBaBY5MTbmLsEkQHHjwX1VfWjm0glQTRlIUmYgVYskZ9MoRztnPjMYnQ
SZpadbUalXEMdIWtZ/Xo+URq+EYijDCd3ye7vAAjq3dOYuN+I/D1pOaIAqaq2UOxxT4dufAekz6s
Fl7X1bslybIe1Om4pGp3sYq83ehDcceapYYmN0jXVw3UP7gU0pswDvS5j8b3xzxUXCAm5XVF+ohA
ombl2p2OqZAsB3gJomlcIP/l98xxKF5plQsQmtbHSlam08VvOmaF3Wxhku7tGuJAcRgYXB3KCiSG
RNJnevs6y9yA3FHNHamEoTvnl1Y333S3EETdWodR5N8I2mSJoe0Q8kqhHInvo5JUqazTZBZS9NXt
ZgJCBnQBUwa+eBnWi11DcUHDfrEdcS3tSzrx1kYkmaRZc5diL5DlfhMs4qFusy9ua+ONjbv3WX9g
pnhX2BV/XpAWDUM3boqejWkC8BiiXe9G0GZZAUC6cZFCGFYDADKtXeiSACB5cDmsNa+poj8IpYix
U+cjksdDUeQwSucl4UzIPpOsdLWa2IDi4nzgq2xze6BslqIswZwSsSmm9vJMEsyBqOUq7B0ADmLR
OpI1h8dORYEEd3aiJ77cRKuBvG4Qi5N+ZG87F4iAZTffhOX+IDvzwfKiY9JMDGWHfNNy/9tmXkLb
Ziiajog3pA+KXTEhR778JkxH3bXzozchqwF+1mwzxBTwTt5JNEV/PpHW6QAf0YEglyi6OHWi6K6i
hkSlArKa3oz73CL6U0emK7Y91GlIALg+waeNGy9fjoWF6R9M6N04kjsfTzOvmB6fsw5rYD1Bk8/V
B71gc9EQ2fo6ltD9MuibyWo+1pTZHELS5oiBAAGgw/WqVLyFes84ttDfjVX9afRmvp8j6h6tprqW
qpK4VtFlmz3HkUjbDNiPAyp/ZA1L8kX94pLdc0gGFKmW85Eq6gWaLQNkj9QPz5Zk10gEmaYt90CR
i5VCEfvPoUUacpnRUA/e+JapxcUa9HLXpyiMAX07/mibMGMslg381Xdqme1c5hMHRk0slbn5zOvF
ocsGp6BW9S6N0SvN3VJALSNsGCybG8xu9+AgiNQtQKS96nFMrLmM1Cu+YdFDXWp214oO65Cm8CWw
a55hvXF8beC/zBHjpmkE19fi1I/Qcbtxdd9Pj9PAhJ445XCV8+9EmokncGhrj4LV/e6W2nVpk68V
UR0RmlMj0+8ie6E7Ej03b0lTn/LGihhhTmdnFGmQNBVz/yWwnAncTy/j0+IYsuo4PYLpADbPmNyS
OQ6rS0BMlPN6ieZbD21/2zrFzVWmB3vOqW1MN8ycq7LyaLA1jfww2EO50+x6yREtG/wRVgfGHd1b
41Qvdp58VPR9hzl9KD1oULH5IyrJKUOOM468BEJnNtwzdIdbxwNmjjO6jC+5lTn+uuz0tv6uZVP1
AOYetVrRhZbbhGo3dWe1zIPZwU/ujQtpcwyeuxwFPdPlHeiBMLFsCWt8aoz66OXAU3BpLMpKEdFs
o6F56ceW6qtMNb/0HIkB7xBiLkju2Swh+pANTZgiQCiwDEoamnL2bxpESnguEoK5fTBKaOlmcjeZ
ymk1hmAktnjKnbOZWkce8nNuJXckklxS1WLiqcYEBaFJ9MsCFoDeK98R2FK7MEmbhnOiIOYcasAb
ufqzTFjh48kN8pFRGqG2QGFX9+Kl434mexvMaEvwrlPddx7ggqJ4MlcbIReQwm5dlFOsAQBNrULf
qw0v8xJP+Jpn/UnEdu138ytF4mGaf6SdSmdAGe71oWQjjlS6w0LxxxRhrqMOvlLb50XNum1ptpe1
w8Nhk0G/FurVipCsDnTe0SUR+DfEB32u90Yx3E1q/E2gOd1qJmVi5kgzs31qM+tqwOwfHY2oAAsd
RWeE8artEvJhlOq60lwGY7L+0Hrb9pF+BbPRXkHZHBVd5X/eczy0qCtQdK05JuqqIh4ANEe3KlVY
lKCLUucdJxxzaTf9zgfD8SPzT/ovqPMfV0W/Lg3+l8E8maX1OJWonGq1/zmYVbRFs/EqGOa2xYOh
NpKNiMIpL7j3WdhSq9GrF6R7oFfMl3PlmNCGyf7LBIPllE3MJbhza6qkQeUjkTNK7Bq+10EEiKr+
1HZdGqqa9VCNC3x/bQGfqNzKVrsIWoftWh0Kq7Gh385OoEzZseyyt4mEtsZsv5XOiIPOIHwwZudA
KrTREZgz/73IPuVsY6pE+Y5Ch+kRuUlOKU7NWnztWMRUJNOboVTOvaI8GcuJZMlNpoFSYjM0v+aT
OGhrRD919ZM5CTxhHN35zs0UMDm8MOvqK6gVRL6EONvv5wU2+zDt0kQ5Y6MMSoMFu+zv8sbeePLJ
K885HWLVgzVmkwz0pAHmEpr7YqLqWlvaIpm1LzO5viSv1kyIOb+3GWi7TmtYN/SVujuWwqsJMGmK
Fh86daAlw2FMk0eUEjuRpMcsw1W3VuxcJsqaO8kt13rlXKOJiQls7EmC7wrnWYDrMcsknLvhgLjD
NNjEy3Lv9uXBQ+ZobXHXM+32ncw+6owwlDgJABOE2UqWWpwgmVBRsKICbo195aaowMiuzvnPXHOv
CigZyuI3xRKm+biLCD6oKYRdcSqVr4KO2ow45l6rBFoM9hFVubWKhUfF1yxr7zB0WiaVBd6eUNI6
z4ZNRkR8URtI7mXhj+DKNAjps20CCC58LqyLCaBuXwpIdHZS7Ocs25q9sRMBJ4q95o2BgTNqKWP0
GvVbgoYJznNYxsqZFgDksgT1tjjJiynb/Uu3hESpBRayF9Y2NacxLJjcS09Ss2LOSh56jg62imsF
m1wXxzeG9JumnuknNzeRH+kShhXfsZ2VW0qATle/Z1jFlkE5R2pytDS+F1GWTVRtAbB2MHSNy6yP
LMjmcYzVeza3VCUIJepxsNT9neagJGQmtSYLEGRurcEpubB2WHguAkJyImDputVZwackb10+LiEc
8MOMcM1OeRST/k7+War0cnO9Rn1yVLH5oMGtdTKZMkjVzuOspg+6SI46XXmhmMcuRZvUqTt7/tBF
FyBQ3CvU4vHYsbzLWIbYDixNXGLVfcmhqww88CMQ79Xpw5xI0E5/67oPTD3I/059BorOo7cKoR4y
jzMw8oo8YBlvJlnqmnqbicibzR+1uKkUkLLjvkYGDS7oMePdmrT55qLWAwG2MecTDBf2Q0VbJI+C
DHZRn8a7ge1HIS93rdtwYQRAGwDnKZSW3vCTIadJwwUiLMlJSz92ED131Vn+/2SKxgjKOva2YMG3
QH6CLLdCDVWFSMnoI38sB5WfdTIbsaNoYkTa0+fAHeIl031lgBH1+kOmN7e1IWrFdjCXTIE+Nq+u
tMBoo2+31YXWU2glNGMFwZF2/LXO+m0MneHglgrriYp8lF9iX+rE9Yly3RSaEWrqsLEW2L5oU6a1
evAIY6GDV8ljhzgKFFCN5htf0654IRoAxgqBe6I/jyJ+VMvHsmwVf2lzdH2DCb3MO5O++NhTY1Z6
uSf0frY/PGjvtSLInLEPOVZO2iFZGMfG11kY/thACqIsC8imCjw5iGOF0hmbGL11ReSrktKghxzk
fHM4t1O8193kbUQxs0zNNZ+I4Vq7+g5Bd7YzRuFtipYPGFWi8UHv7XvlFdPxIWWpwuuGKbzHGDEr
YS6tmBat2ppfVoxPaln6S7WexIRzGI6QPXjc9hIKvRAnBfrG0h4SXmWFHIQNxPjnCdslxMqTQnu5
ow8GDBGHuoLEnnZP3h0N7BKoXYvjPBFQosQHZVqvIgaHvkxB6+jogGdmf14IaaWCSBNvNZvipeTp
a1Njp8XFR1rNz7Nqga/rwrwgSH51u1s8x5xRuFyFF11qBH5Jpu0UYkKm1AoGultERYULVqZmrY5L
A7VfsY5Y5jcVXUtKmn3Vz5e2B5loWmEygPsf0QkNi311ZiAHfVLptM7ZAVsZP1XCRkwzDCOuhLxg
/lZ6SutozkwwlHsYM75MAbUiXMqxQfGIk/Om4bY+6QQvbOM416RG0btbrEuVNeeEdOewHWtqU+GQ
FMeiMuZBgSqIMohE7juggo8l4cabwlFnZms1GUZLGnH0/lnSKVqQ4XoFKHXmYMP4oDWQGFls72O9
/FkDmnfvuhUWy4JdGkVX4jDa9XrnqYXko3W8ET02+tphZRL/i70z240cSbP0q8wLMMHVSF62L/Td
Jbm2kG4IhaTgvhh349P3x+ismawCqgeJuZkBBsjMi6pYXM7FzM5/zncu+D0/uEG2i49p0BlzSp91
j3czdltvMO6SwjrXdv1DjghEq3jl1tppsWvTV0Uptk4hu09Pc8TjzXLQInaX4Bzy/lL64rCQA6qp
uB+7ieoGCNSpjYHZiWK2MO1LZz62TThtZ7+pdxVopuVjuRV/rFVluPFDSmZ9wE6jHkCVy7lJ2FiI
tCIlI9Gj3Ju0szNBindp8PHof8zbMxD0Bxk5h8TkqgmJe9/znvqk32SJoVDovwsH3cp1fg5CMdrN
jJs9Jte0YiWXnbjzmPtS7F0EIbGH/xrc/S0v1SX5bEhj/+r+FQz8T/Tgp6rgn//2l/zbP2j5OJ9V
rRhBxd3/HYRh5stMJv69l2r9kX/8bP7ZPvVfv+dP95T7h6k7VBoDJTRwBjl4V/50Tzl/AI+wIQmb
pqnbDnP6fwCG9T+Y2Tg+BBYPK5dl8nv+NE9ZLsBiW2Az0g1XB5Rl/x3zlC+WMdBfxkT8xaaDOQuy
qeXZruMsk7G/zD/zWVidKTqdJwOA0Gg3eB1ZK4nhaGu9USFqtQf6p20yDhoGnkmlrVvaWdYhNcYA
WHwd6oXLOHcuvzNHkpFx7eiCA3ZapzGA+TymABAb+tH0roNjhycE57QU7GDbLgusT8Mw+teiJCBi
uiRahqm+FRqzDCLac20+Wbl1b+FG2PkZzi4lmWUPPvjJUmw0REJqVzBY5CH8xJHn2AyRbn0wr0fV
6+c5gcA9T5W3aoxRst9KTpZ/NxGpPCPpsmGd6UiUplSPTKIonSX+HrSiph4sUozNxrJ44ZUo15Bu
4yvclwj1ZcZC742vHUfW00RekMK9eTVZatqnXp9Q0Fm9mS2HgapIz0lcHzyYTOdGafX9HFPOZFVx
EcBYVQdH838ZRlhdklAdzcGLaRUl61qF8IWlqxXHAj0CegLbmtmqz5BAkZ/A+W5m2O5BnTMuyVKo
zJPyi0NjZnRI5DEplLa7TPCZSw1VrvLtkP3ecrDz84PVzHlgznh0tDDtT6M8Tb2M9pY1/5JmyTbZ
xUNcZdHRGDtrO5kljFkk3vPsVI9dOWBibg0SZDTy7hSNRFHara1R/6psfQCzM/5KC0utUk1CcwKd
v7U8cWzUPBxESpRMNpAxO24FMG5rr6+xWPeNuWUoTJvlHB30Vv/OZguR/4dUqbbXWpS1rI/O1Mi+
Yf2dz3U/eU8ifWUWVbxUvVHeOPbtOsKvAkTyg9aa2qNZ+A/zopW7cRltSTe3oLAkW6b8VzOMBiM1
vOY5xZ4btxuQQ5UjLl6RYB5vIowk5c70Cjw5XeE+2G6frYShkTPOdCOQpCp6c3jFLb2vZ4sOMRdn
V86OiqqGqK5PrV71tJq0d2PnpcdsNILRdY6ZbbNeNegHqYfXuhvLg85umQJBG7XXlLukUm/h8JFb
DiDlrrf2qsrprbee3BHcILA97ik1nms1UB+kOXfUHW0ngo9oTgMRcKu4j0T4Dpdx2BoqvbU6qdSi
hG2WotDhImf4A+YwZsEdWu0xdQB3JJrbBRGZTKnM4SANQL5+U4Hj0j9zZkMMYPV17Lb432Mkq8wi
Rj93YcxXgD0s9wBk0jhXVBTPJCN/rZd4/m4YIq4DYjWoGj3gQ0ww6BxgrwuBts3tKZg6EgB48Ke1
aC3rWCBQMHKg1EJlQVWMySGqg2Hwtkg42gmDW85przFXjWmxL1JQ22KR7VEib14FSNYKnbe+0GgD
MwdSP2X+as4Ol1YQsKU5NKgU8JXYHZ8Lo/qSk5I7u2ft7qhvw1Dtktc0iK1pGhRqarCMuNmjHEeH
BNjmakp6ta0gOm6inpPz0J7hg8CqYMyOhBoREWi4TNq+GsW8rjU2kl5JDtvBQILyTnipo3HqEM6g
YWVG+2PsOhvefHstDhyE//vOJ+s1wjugTtZ/y8DyXUZjCBKzCR+p5Dip7i4ahvC22Egqc862umqf
2eVbe8OZmSxwqpTxcN8vcCRR6WrrVv2OU3IZiILU4e9r7AowigUizgqMoQoanPjb1KpnQLLRmc4y
Rb+OlWzMqsiutAsmm3rO8iCuQ2YPNLxRImdsHB2S8IxyD4PI2ouUQpwi5Fln8jJbhU9/Yxw0jCT3
jA6ndRiJTYdVcAWEnv9pKn9WNpODsGAMn0hnr0eMEKKoodiujiFMauKORkagi/YmMSL/XOX1CXBi
eBhnX1AnZzi71GqbHabaHQhA/701o2Nn0RnskBCq8vg9MR3oBY3mPMqkfnG5qehWJ81u04DGnmzf
O+mu0OTWKMU2pqdoLrPD0IUHL2rfCgNXbe3SHRkeZmXvIpX/cP2HyeOBCHk3Dne+Pp5cXbJ+NRcI
NLt+VMcWHojcQNLczTZA4xikNw6V0eUU5AyBmnS4Gg2zdCp4pk4+IGW9cIBJyC3b71FB00uxzZLi
zo/kpYmrQ5LPTxhX7w3x7QpOjQVOC4dWbswI9AuPyPX7NEMIw8y2Z+zLQy2aN+qj7EZdEnO4jvqC
EazA8CSNfRsjnnFTt06xPsICIa07YbY3aiQ5DDghvC3rzNAtoHqMUfJyLJza+MCh5AD4gTvJzGWQ
0RpSdZIwnAfrs9fllSYy0m8Mo3XFmMKa2wffRrZ2rLrapvVLFILhLYqCBlxLyQ19asFUt6fUaWtA
ruEz/cqSDm4cFwiCmWxJjDP5nGni00LkiDqetk1ZQjhZh21+5IFioEhEBu+h+UC4v9wa4OJXtWUV
66gabzYot1OWhCbqavOzsmgaJsMUEM4AyMOCpyIhgqTiqGajhdZzsp/ApyIlJVjvornbN/Ahs+Rt
6Hgw+4FULZ/63UdohH5J9Yf35g5qmUtnlPCNPbFo87XIeOImurZoWFxSGqP5rLVnRDpsMyDCGIuV
d0M51DuGh69YCR/7vrDW0SxNvqD5kifqpVCZucJIj4LVw7up62000jfljtN2HAQBqgq+UziecUK1
gWypUxTDAJgrGXZ54okNQ1BjVxlzvYloWcwsqwUkTU48F1vqahsAveaNyaZifwQR1Gvp2SGOTJsN
4kgqfGw/yO2kUEZvVTCJgpyR3vUm981U9KRQc84jJGxyWRPGGt37rC0/XfzoK6fASG5crCg/uLXi
Kuby2fFZF8eGYM8EZLiRA7QLMvr0saK3OP232YgnmaZfFn5TPYeSNHqKRiGxTq2wDBCZFJl2z2DI
Dp2ylIcMmvwaHy0YFKCfzeKLogNcLNoQnbthUOUg6HRAoqShtu1AG2VEfSpNN+5XeNdZ+g+/JvOp
WgZKM++ryfJPplfe80YF3DPO1qrTUfA1r/7s5vSkj28m53J2Fv5XNvC2ZOjv0tLe/VJDdhMxtfc2
zD1Bs2OMfpOO47WaX9W0gEd4Q95U89DITw6ZybmxgKdQVoN9cjbfUPsBxHob4KYzRNPwi+goNlrt
Yxr6/BJ3XkJYnam8otRoTQZTo/FYB463rLO87eHXtmwJDGjzG6abtEiNTGKv0bLI277+JVqbrV5s
0lA6ty/95FRHheSnNDwWXO3KZQxd1dBVQTx4k3OOOJPLTgqaVC2WJtFcxpJVq9HMMxrR96j3L5nK
mo2tzXKr5fp9rtsDzTbZrqNGaPKmFDKV2W8pPDtito0vmmU9gq3BjydHwZgkwLUmsAFM6J6Ccrd2
WIbpBe//GuwU41AWL7FYfEbe+HXrdRue/oKn1JTXqaPHTetZSnLBKiiWHensIIaDOFlnQt5m6f8A
Bjy9et6DPXLwrudJPyVRpW4inFf+xIQtm0Zrp6PIPFgzh5Q5d06jOTylykaqsPO9BHCwIjVZ7cN0
qYmEtxjAjifZODjR2c3ztcsO+5mGQZhimRXQ4zoemnXidPAHpUCdzOcsKPPFtNK7qFhZdcXA2J6d
bHgMVXGNGoc6pJpgoSz8u7knYPr7Oy4TCqtKMNh7c25Z7e5jDlFM6t0jrRJIBz4TAjfnSnat+GUK
96ZKg7oFgsC5aTypkNWzyucXz+lhEoAUSkIgNtZAIYkvNlnRh+cqYI0zj6i+xMTMpt+42ZCd89a6
+HmNC6ybaEKMCv1OUgvbQNIgYku3c1HW/VFZNtdyoF3ENtind+m2GViCW31EwyYRiaEqf8jZ6W7L
mWEQfqF9wYb6MAjnNCs+m1ct0qBW7bWyfw6jUA+Szv2wahtGTz2Si5ZttE/JUWMMv2qyQ07TyZN3
M64Zqo/IMGAT8yI7AxJtUgzYUt9t2olJlF2KHaahZGtp07Nmpdm61NWTAwPlYufNg6doSKExbdUu
hzlmWp+Okz9pIiKsLv1T54F88Mkr4pCIT8igETF+pEq+fMBNuLadx9kp+bGICwdNU1FFicmioTpP
yX6gaWrZ2XTD2o0m/S7sCQ6n0f3S/xmLwg+iqbIwB6mrl6T+BQrlLqfeYDsIbWlLC38NDKx6pPo3
1Rj2yh0qex37g4GnKz2B7I72jsRjFs/pLo/mz1nmV4RA3BpyMrAPV1/YRePATdShSkY8t157BPsH
iSIxT/APql0JodoIeRdTmA7ml29h4pB6gVt3z17ZCAyL0k47f2+d+MAzgfEPOpvSw3taAh+RGLaO
yCIKW8Gl+OkDWOpW+fPOgY+07grej7buv2i5aA5taalj2VsXHhMOLSEvpZHlcG0p+6SBkDn0FbBt
f6zWkUavT5snSfD7aPP7JWZW6X3j2jgVR3GKVZ3snElh7HD3RhYX9MOIYmMJo1tsnJyVi48SgEFA
E9CMSKh/O3Yc0xamWOxhOq2qxLqrjMa4YNuB92WilY7q25HpS9InpBhS1kDJGQE1kuZSemYnkpEl
3RK0xOJ4S3SbxEISs7qRw1rPeX2njWx3Q28ph3CM4Lfq87cEsv8T6euvytf/Sw1cFgd5lKt/L5A9
Nd8lGLBK+4+8q/7Hf3wl0fdfscN//v4/xTLzD5vaOsvHEC502/9fWpn+Bxl230b0cn3jd7ruH1qZ
+wclXKbucv6yEN6WD/OnVmYjsLmWoxPSMnTLoavg72hlhmn+a1jAEI6HYZmslKMjpf1r/q3FLGsh
18JYhPNjZzw4Ln01jD3CF5l1GkUfxzFs1dFPmfVlfVzuqfzxWGJrSpGPvm0/h0l+61sHH6fTXuoI
irlINqQljmkPsK/Fm7qYOCxvn+oJuHofkqKkBGJyQRuSMPQYMVgVgcEQLFA7pDdbfVL8R1ZCn29U
lmJGaqFQktZiY/JsOe1T7Xo/mnL+ICrDtBRrIw8vzMLsBfIIQKTBcY5TasBoqaD59N6OcxzVnLM4
24xjqe9OoLysM2fgPzWsJV8y78hjTGBVV31mxVwxoNJ+eeb0vFRbeLnPSTG9hbK5WHA41/gpCBPB
2oTBrm/FREMEO11WwfRUJ6iAXkhlvJiql6JiTpV1+U7DH4nL1ONN01/BL9urZrgXdi2Dgcr42psf
oqj+nEosFiDsECMGZlbxzfcpDCgcSsg4iXw0g4RzNHjf0w/6c/mLjdlYj9SM1EsJmTdanwwL521v
VS8isohBOeQFwfbCH01wZqYEZNwGQg9r0nsZUy+aqp0RlidDxF+ZPT3LTB5HzgPbJnbOfsToC7sT
r3J85WNbPYxh9dqad3av98dMMSRmtfbdX/x7T4MgKzfdDpEtrkUFQgeayIdPfv0wif7eWorHSy2j
a8m7dHPiH3XgwFnqjtt+0RcrOPkFUISuq95dK8XsoQnYI8TbEwQtg8dkY+nhowBfQEVSgbRkeeEj
/EjQTLuorb+wb65cq9/h3cUrM6LcVtIZaJopKBRubIxQkmGyBcl4U5YVZE4PJNcs1GOBY5tONdQA
zJq9hzPNFinSCBNZ12+37kwWsEDuPughmxuMuzJICXwNBYhbgJTMsjkJ5oxYxFS+FbWk+0LIFZuM
/oVubwuTm8TXfOEWaQmD2AB2PX7yBBXopLvzJ3qKSX2Jdy9a5kphPrMLmd1zP0ASs+UBGh2XvnWY
/1F2mzUJ80X9jv7vr4rx1jpdl44FjAX9e2Oq7CPs0jco50ZgUcZFEwcGsLj1v4ax3y4F6bwAfgwO
pmC34rAcLllawZYCi1O6g4P85lT8BpVzHYx0PtSxTprzd2MdKl1jmuGVeJ6xGRSuZkIBF2Wy46qF
djE5zdA5S7aSyhsav5rR3Air3XbAZwPRNbjYRQGBbNSfZc0vjUzMU6VD+I3N6FrvnSPrcDDnZklK
9KVLqB3ucCyvNQmsH6Ungxgnz7EJ74g2KmNHCCJbY/HmL40188RXR1Cxo3+9q7stON1TNDI5NBg3
0s1yP5cVfyz0RdSDrdtVx1lSXuJRWBPxTXTzHmLfqjfpXrbhKzYejlXM4KLT5NFzgDF4Ukdc1OQm
SZthk2r+i1vpfcDbvoOKxXMQDvyEfYps5kGLOiDpnbPEY30OcY+LHRVL6b63wBo5RYNIQCWA3/Jo
jbWx09g5AAIjEYDWgx8Kd6CY93OXmgGVJ97GyMQZQy/ZQwOVMmtUzcy4vrNMvb6UefjiHen/wZq2
GqZ82NYy+QhDhJGpb28x5faMHt/aGQdaZFT+UXrIj61mZvueo6QAO3quYgq4oWxVe91JArug73sB
nrfxyIY79nEugx5c6zsNSs8W91t1KkkupJGqH7OxvTbdYB2kRsu0blJj4i0PyzCGb1X9gisCmip8
sk0yOGT0FDDLJsezqSL0086k3Ui28XvKC1HVHymyQuRGr0tlicy4RYC2DtsF/q3cO2HUCaBsOiUc
+u+U0JaYOcRjdO5qExfcoUteO8yyZqWXYq+wlFigeZyKysWorKd11ifwGySu2o70oitbIK2g7pfs
YDIPr0mnzLWDDrzCZILPCacFMOtFRcNzkBF7DlKMDNMw/cxr484NSXVG4XSjHubLGpGPSldk6yEp
tiWNapsw5jlgEkR7RGX+ZMsWb+KhoRQ5+ZVONIBgNnM1+9dAFSGOLse6usYZF3qybuoStI2KzTWj
/ztF741Z08OT96dquisq6sQNb9e4MCYkVej9cFO6/yBDK9tkbf4R4fJeOUiz4AXxxEbzszn4NSMN
yDV27pJiHvpXD8NSIcb8UFRowHSLaWtb8G3PBsbwxAytdapZ7YtOHWwx4EyyPVXueKMb1xK+JZDG
aGWC3lhcfMAW6+6ad6QVQrvEC1IF3qaf8RcK2L44htxyq8bWCHIJei9K0ahgyQyhUxxgcykAM5DI
C/C+ITg2OlIYW+Bfjn5p7ThdQgUGPiI5AjXRbAKrjjl4hF5AZHprSwCtUfpDT4hNNaZBC1zcY/Ez
s0deDm8MJe9ci7y+E70wvqzvfK84tWqx6kLINWLbPIjpQddiqH7k9nGg/0TTWXhrI3gTJ8NHIQDx
DB9Uf+ubpmo+YHVx5I5hD83S2dbJ8FmOZr1W1kQYqi8F2Z35KVn6+1I/2TpeeSsUtSKNGHlB44Mf
WRzsEIPElDTmXjTtC00xs2XV+5SM7Zzj7hW0GLLuUMsiSg7cjl4nm7TrSow9X9ZAEkxlNcwXWK+G
hXXHyhhlkvgB20L9wK6nrMBpPD2IQ+OK6l0GkUasvUb9d5qcQ/sLP/aJWO0U1Klg2as4ioVcLEWr
T9mUXCIqGscC2pphvAmyFIGpG5jGkQFNqbPsCJ6scIIIloLxp5gbjw1WYSz31LtLSRBJcePtoqk7
FJJC5S5Nf2pVnG1rzJFT6H/0rTldlGAV9n0MbFl7LoZe7lpScjbg70RqgUdWdlPKT89tXokoPGY5
lVBGzsi0DGPz0I+6fd/k3cbEz1UWDbwtuLu7SnXvI1G4nZebyGsgQ9WsI9OMcB/D5F54A3JcXct1
FxXldvCVRQmhxaUM8UKnM67URD7VMwuB1EpMpM49uU2Otmb+RC15FcwZ34PyPlqz28a/W8m7r7jD
wpQnh0oDhMAt9giMD8NHWGjHqRaMlsrkzGndPFYRUYo245Sn97wM4zZnwWgL/PGMALhR6nmdV/Mm
LabsrJUTh8VUN58bd0XAkRGrcr/o/3jTx2nYhnWx1xroHqZOodjo9dhb9IrRY9mdh/QQqkYEoS9e
u36pQ1eg5Dy/vwwpzVq51F6d4cW0OWL7lv6AY4RuumXtEtwPLumtuGLXY7rypVM90hpAdRxeXcpN
YuFGj+kpmrL4h0HGIkkR6BShOATFMorzrZmlt3pgH5w7OgAoC7gp6N1dT9c5e/ac0ywl861Be2mV
HzwREmAhpBcnstr27BowMnnn2VbeHkqjszwINrGrIsGRZbX+gx2Rjehycweh/b0cbiIPx092/uy6
rM00mFEAWgl8vYNXjKWGrYTGaEjSP8gwm2FEsfjZyGZspzz9zPUC+JuhGXu/8YJx1MWmIm6ySkWM
83OKiGNcx8JPSI6SB+5Ca6uMoj1KbYDkNBLfTWr3A5OuwxnGz1nQJBE2nQ8LjbUxo5ecI/rB1D4p
u8fGJ4fc2OotckVMfMUV9r4bhtdaNukOhgyW/BzRFL0rMCTxF0s2lGebOVEByEoNOSvbj5FyrOVm
YeAsxiX6mPvtibAitCik6pL4VRqx5+FKqXWhs8dwQwr+0u5JlYPO2NvY25auBbnfMxjkdiDMvW/m
icI3x+YJaKwg1tMFT7qDy/jVOcrds7Dga2S3F2PdY6jOs2RkutjLrjuEboZHLuVVUM3iOnbGtkp8
omzpaSiPaeiGPPZxtCEsdcUSmgS0egSs81YwlRRWdTYUeUx16zTD0O5Y8W4xk/dlhlO1p1Ev7L70
2L8tlRXgucx2kzUjnXSSij2w46Pl0gfB9nXtqx3CaLlz0/boaYwgsZqAUnPPWVezky2a7rFzFlt+
aeHDtbr33C+1Gx2CAA8pMnN/lkXrU4xKMr5LimTVOx0hU6LwSJnODguySySjacizUW3pdpsiyXF0
h4ToiyW2TQmwSRlyqtETMI2rttSzXaadBJI+0lbiwy5dOLoT70Ao/0JQhBEKZtOTwZlQD+NtDtXP
VOXJT6aVYRfDbuQSW57vo+ChlYmeUd+ATgabG33YGDd53uuXdEZ8TUrxIKXb0jCPMbVGoZzxYXV9
IFHpklR89ykLfj9P5jqp5XEePOoimpadsFtvOgXO27W4YRlGTVtummotZHeMAH5z7IhOoR+ztdeM
/FQ1PcZW1hjOZy0k1ort3VS6Oq2296nW2ttWWJBNJURv8WQ66S0fs5sEYbREsal+aNIrhyuKhiUk
U+NOyurc1tDgU1UxG24rD4dX9klL7zoh8XEaCgYObGyPpd3tln99N/4CvAQMteO06zXmrtXN+0ql
FdQPNnuYub1k+NnYkXfK5iG78E7lh/H5lFbjEFvLg9FgODfPTHOaUe7TKJfcrPW4rdoWv61PNiib
955Prifr+nvXHeyFS9Pzk7HbTc3m4Apmg/g93pTBBZEypjgibELqJXqHKaML+s3cqhScui/an2MM
RwRhn7kRNJFMnYCWtZupbQ5Vm+sbPZk+evUrRGffGhZ1LDEz/ZGZyHEoxDdlbGvdS/NbxRmIs6+3
d8GJrcNGB1UzsgcoWs5FugrAju403BhUM3LJeuubr2/paBT3UcvkKWtDHUWDTgm99t/9yTdXOdZv
QCTi7InR4k2lHqd+IhKa1B4tUPjyzRIYZRW+TZxk5x+UjBgrI2sutt7uhFpyxz6mYhWTXhHsFaa8
gPZkQjmyx1gd6qTcm6bzGcc8b6blVVu2bvtyJMNb9Jht4/kjaXiMekf8KJqw2A6qZ03R3K2d3Zpq
W2VrEyoTuRD2gsXUH6XpmCu1KQm5ec3W1pOOGgl7S10E5UgOo01rAUwzQURk3nglgTxhIsZnFJ+D
W4ZN/p5V+DrHcMMk8EmrHBQPQNBzGmqbuS4Y//vFq8hwMeLjvm9ZDmRdNfAOOXVN5K2pRL1N9ggX
MpxvZCmdXYXRPNaXvaOe0J9OTolVhGc/H98qioy80th6urhKSvWyZvgRUmAindA5hcX3GEljU5E6
5vABaFPzjmFnRjvqzdlWj4qnDGeyZY8M8J3lDCQ+vDCDnUVWDFPIeImyBsMzRZhGgpBj1M47BQIJ
+9x5P8TTYdSoz2G+XadQHYYOnHyvk1/DPw00910k8yeH/26FD2q5Gexq4xbOXvTqZrvuNTOyj5QD
RJ9lkJ6XpGehgdBTHykF24Po38eOApuUIEhYMwjrtQ/Mz7l+56O0A23eh3FIqDFX18Ko6VTspnsu
1i/6XV+c+FFz4JA1zLMiRzfvehc7REkpeMzQUyuMU+Fa7d5oyBHOvFyaYj6mQu3pZkS1GoMcaDoa
mNpSbHSTkfHaddoVcfQ9r2NooPUz7MMXuuqHHcDiB1tvpmVn8Qjj6K6K6DOrIyZevNZr7LyqImmv
NGqqS8EaDt+IkWHMFJaRLItwQVgR8SOdHucBU0D9UgIImuV5pnZQe5haE09Npf2OpIQQTvvH1jrQ
JTRvh5iml/8vsiOOd+p/Q/SzDcyZ/53IfgGm2/6Trv7nb/lTV3cwlAoaMhGthenx//1PE6r1B6r6
MkWzDcf0LAAs/xDWzT8WRJ+vQw8RngvH5B+yuvEHoDXdJxGLa9Qw/1aZH8iPf3GgIqqDzcPMymcz
APEtwJS/OFAzqP6RkWv2ynYnpv/UI/i4uCZ2HTurYQivhv4nifXnftKSPWOrfEMt3dK10IQKaoAF
S2uJZk31Pfc8oy+7egnRjjb6784GgAxLh8O8tDmULRE/3gGQNqr43aHyIV+6H7wJYdgb+MsNiiFq
CiJcoznHAC+2FMHiK2AiLogiZx26KVZ6iLXxe4e57iDpneDjn2x6KJylkIJf8pzQUOHSVDEtlRUp
XIt1R4tFr6Ot5lLEe72UMdszFJssOZVVu5uK2jyQD63XrWrpUG3MZ1Zr0lNF8otz6dbVtRYhIpXI
0QsWopEHB1mHFx6zRoc6vXHipauwg3lzOd6ZWnPsSnZ7+Bvsu0g+eXL68OOEBOxUjkDq7+K6gQoz
PPVOdGVvc+MYwcFEt6+cGNibBlE6PkaKg7xWEq3JE+NNt4lG6OCxzOiE/+5qDfFpmtVDm47YUDxo
xO2eDqeb2S0bjPRn2Nsnf2CuaPSP/MFvGt1iEm/gSqOZGTEzIarScj4Yrl75g1X0MA0PvWMemR7f
G0iY2HY+EGOv3ADFtbKwgWjipvvVPfujoBxJVsSU3jZWRo9SdypS/WJfyzQLnLA6kuB7FxFRFsvA
BMTxzNAxZk6bEu8PFRSHqEjLVRXHE7zECFS/kL869zPV7lyO241j/IwK49uS+YZKmI8agmHbMmMH
jFuSH0mnBzpqFOiC/tpAc6EIcOSYWT3H6fgGceeGGER85alOmRcbBG/toxL6Dxc/x1iicTiuuaND
1wEmodFv73kXnZOzHs4Z78yKnH5zcEBEMLvFGDGhr0WM6AvKo3Jaa3Jlb8Ie51bUeHvssMG4HGmY
M3u0KRN0zJW8E6Xz3Y2shL6/TFQ6sK2P4j7kwIc2u9T3LM6vYiBDC9Zaj5k/i8T51rFMbL2a8pRh
vMMyTa5r0XFKY0PifmeKWTE2mnc4SrZx737L2Y/uZs3eN8kI9BkwyBHfwCpSyZooW3HJLb7rZPjQ
DTzi4+KcGHRB7oX4mdtPZI8bf2uGpPkQM15ocmsPXjpch9BKIX20p354sq2aU6rXNxRucEztcYbo
lJK0eDDtMObs/SRBtDXxWy1KiZyMV3rIAyscgK5hprQTcvtNajz2+g9PNG+ams4upbqcYIjIc/+A
N1Pks2xAm/kcmCAjoEVgzz5icwRpq10NZ3pPK38LoXzjMKrnSPZUg3bPrXVSqqM2uTcbKnams8nu
0sAYOSVP0ytK/z2NAk+YDZnas5vgaImyDx+y7u4Hgvln4B2wjOW1nnwM1pyO4XkADmP4w9kAw62m
+x25GsRDesBoHaM4cjebz/ziaq4RqGOjWAtYJpD8+YqM/BBWGKlLyoxXJpoCuWefasc0u7rtQnWq
HB026HBtOQNV3meiFS/ZYNJIL8evmq8VahloHAiHmJkMSoMcONU6zxRaH4wV4T/Xk3b0osp+YVH5
Rqx8ShBbjq3QyzVBGdTpav4Zx+CZ0qFlMOPklCiWSNxFdTboBMGokJBaTS+uZr02E24E6NUk+b29
P9NVARwVD98EM7RT1NQkT2EXEqTPxh8IJk637FA09FqO8gYhXjZqQ8gAgLxAvKm9Hg9x6+EqyyW4
CYwZsrTfez3+arLogTD9XUNbfcU5U/iY5PpJUOHqfC/nPiqwCdVzHiPchN5uludWVU9REVc0DTzE
ZnECFvWUqPDDMH+lSxRNq+38Ai8dXXPaxZxcwVhPD70hI7brc+C2+MbYZT9GMmVIMoB5w+L77mZo
RLVukkctiFYLELTKw5m21PmBh8Rn/WSA/VSe/c1ZQz/QvHcTP0KKRzEfxzRQ5AbjKe6fFTYvYOqp
iw18NF8HiwllPQ6XoqcmaKydG9bop6U8KFmWCLyS5BmJXKavhtctSO+DUVMf011ETim9MEVHZ/y3
iJ2OMQOH8JgG9y73E8ALrzHeXuQimkAW6JbGhIvw2bAlix/wnTLpNEd9cbGfc7o4NyrXb0jImNiO
FarZakplxK2ZCxY7+2cjMBH5Ha16eX3Pkdamk7Q/NSDBd+mA5FoY0Ve2cNj9fvpP9s5jOXIky6Jf
hDLAoRzLCa3JIINyA0sqh9b66+cgu2amrMZmrHvfm7KqrCQZhHB//t695+4117lEwCiAZBQPqpS8
iKx/Kc4nlva1llrHIYxW3R0WqyBEruPOGIuEyLVFwrYqgvTNtUnBBqhFqC1xVNKuaJHggFXOfmpw
biKMr2gs0PkLR7EfaNKzX2P/Fv1Dq/OehCbCT5XXz7RJUBSSfhK1xZpT0dY0WUhdbYCnrhkc6zCE
Az3C5ckNq3caUmlmB9ZTqvxtHBfBrVTjp+iC4qDsVqxlw3ut+H7YNAjVc8l/6EW0wcRir+2iZrw/
djtkL+6q6YxZ9U9LIzHiB944/NB9deg4qtcivzWjm9zhtf5wQuSvXYaqrg66bV2m3zUts42WDE+E
Cn6Yiucvc4COuEmIrCB2HhxsHBsdX/Zk8GGz/LFCw+PFJIL4LvzLqfLo17I1xNOwkoUh8QDK+7R0
Cb3QC6icCadFLdgNI49XHjWvoYzAtDEzjSKxwgd77BkWu4n2PEFpJctOe4EE0i70Tn9A54yOHnuR
zJt33Uw+ldNdp5j0yxhRJ0POX0MowB742XMJImQ5N3NGF3sgf7qWALNA2RMVRgWhMwn0nOYzGaxP
3zd30oRTVfKNUL6jdyQwsyVT7zRmPPQBsUaMkD187wrfakvmUTqnH3F0F3XJbHTORbLnhKSQqKSe
yKQAFEFAhFIyZympCQWSO+cr1XPSUkilkBK9FBLBRG+0ASEEYDgwFzan8LJ8xHjDg1bTB4Sdv5XE
ORGKx/mdfKfSoBMfcSIXk/ZAS+hZYPXsPPO59XECRoRE6XNaVExslD7nR2m1/jAm98mcK2UFxU82
J02xjNOeKYG08mTLabjhz/EWRUXHWCNpvY2+Biyw0lnTlDskhFkxLHxRVU9Miqc/uwXae5d1FIrm
t/I9kLT6t8GTziLVXG0FucOLniOis9BMu086YVqKhkTW7SHByR0jCojGfkrZGoCKnFejOZFLDf6Z
4fKBYybt7Dm1S+9Ivg2MA6L09XxCTbU534upQlhEeAGcIN4SaU/1ZZ/VnArGdZr3Kr2514LpVPW3
bE4QGwfvXsyZYvRLqNznnDFnThyDMjcusVqTQgYKZOoP8P5NpC8A1Apqg8oiuWwuhROizLKOTDPS
Xu/zvoVXG8QnNK2M4qjBB8rykUA0h2+JCe+CMfbDdQYik60VKnICqd+bOU+tmpPVRlCfPlFrkr8N
uapcpnMKW0gcWx0NgkAhKjKfJZjDOghb1t9xDnHTP0tPA9ZEuNs0p7z9+xD8zxyCbY+j4f+tM/uP
j4owrvyv2rLfX/HnCdj6w6WaBIRJZjeuR07Tf7owzT90A7AzAfWcTQUs0r+egPlzgdfSkZy/wWn+
9QwMppnvZoFCn2H2/5K0DGPn/zoE63wAx7M5gaNYc/9mw+x9KXN8WcxoAnrNZdRvUjYAXcGFqec9
gVGVuxrZJpx5vygBzqwtJ944OhHgaWhCGIk8NBpz/Wix4xjz3lOwCcWdEdwytiWb7QlpF2jJTDU7
zWDvwg9E0xG+AO/QvLPNe1yXB7tCw4ZRpkh3E5d5W/0czPtiM++QBltlNO+ZBtqtMrD2Rd5CLkQQ
C96cHTZnq03Zctt57w3nXZjSmX8vqVryN5SmNLDYr+W8c4fzHl6SjncH25JESuuYs80H836PrzGY
93/Nqh6ALwUA5J2LT4kQzbVCW0VfWg+cKMsb6ggKCi9sLAB+90MD36EL6gzyk/MhuhJEeQTbqB/o
ylvmwUCA7eSYJaZoXOnCObn03kicVe7C0tRWYkeJ2NvRnkCc0iQ1kKIYGrqXeq6NFEXSMFdL9lw3
VeF3GKOwCKf5H5RWsBJYPPc2vsjwRXGDtN9c27kemxeGhAKto1BDd0KwYz6cXR0xXkMxJwYlWNi5
LuDGWFsnJElaQ/UnitkM+mvUnYdgrg4HykSdclG5N5fiMaKIxLGUL4U27+Bzhdk01jkr2Io6is/m
dxUaKY42FKbOXKEy9d00c82q0u6q5io2p5xNKWv9ub7VOBks7fQHi+AvS/Q3RSFM+7A3gHNVFMgG
VAwNl6csdCYfFQnM5B8tCwudXeI6pypGaRQHbbnC0kb5DeHq2lCOj/QlK8pzo2nz5eSSNYypo7/6
VEqrSPXU8yanl2n0jQMEA8a7FaYp2T404/jqd/G0plNyw/y203MD4xrBWLbNiQ9F/K4OPBx/HCuy
2nlJm+RslEQuhGm20GVxyuaTiMaRJEt7mtnzKQUY+AcH+IA4XLZumtecZYLyZrXad5wZ1rMXBVCV
1LOrvHhBKk97HDV9Y6til7HFccQqAYnOJ/QymL7qTHknBxFPX301HLBool7G+cQl57NXzyGssUDt
igLSelWaCOSaQaztZg86ZsI+JH9NPd0Tr+zWUWMjThchGwh8LEAuWBYjZ5W0064xsFWMCEgJDXvJ
I3kLA6Jn035ZkMtomO2hgJYNv/7o5t3D/N9aRKAq1Bkvntu+cIRKoISJCSlgtJ7pMIH2XNsiP4Gy
xEXUoiclFZCHhMKYFt3Zj4mFCrpIMW0cnKNmjXdjjavXRG5m582hDSUuJJKqrzmQU7TntI/NWv/Q
xyx9QnjZHEVjHew6e9ei25CDi3RjaP1oDaO9IkwoTznR2668xUF2irB1VWF08SzyZK3+0ZUbAsFh
i/jMtEYTcoSb0t+YUPGt7J6E4sEZU5rx8ob4AEwGWhVVauY6l/GlqNpjYEEhbdKbTRWNWWbc+9Fl
SpE6RL+AjksrPPQoHfveRi+H6ADf6iwmXIQNo57awBPV0f8H4cOkxntGIE8qcBVMK6KY6RE6Az20
BqK/GoLnPOpZTZRUC59NZJURjPHaWT3trYZK/aUIvebYjqh7WFbuRiO+9BDWsql/mAySoTSYF1XG
b1ajB8MhbLwCAuOspwOlsvs+O3k8MDurc4FspIpII20/cszeW9ZLEJlg0VstxUONOUYFrBxBOUBA
6bJ+NfYsQD3xeyunr7Al2+NxtL3u+Bt1zPPpqtF4zW1xKqDAFQV9wr5kx8gFKW+5w/BTkpoUR2Lc
EZRY0rbQHALtIMeTCrSKyoRKEClhFY360h3HiFjg0wxCqodyGw8xPLABoYO2rnoOgz5Zw/gs6n2r
ZedWBWcVme2eYfqPO880TCRejtikbWWvEN/RIepiDRGpQZklugoEHN4+g/8i9E2HvZMsJys65sQa
kAtOR7GfGDDEOFW4pjZAMTP2bhDXfiJnHwl7h93jRYb1QcvUXebfV4V20Auav1EWkKeRZOmm1tOK
R7dtFyGEOaY84xqeKdtrnYPqdT4DwRS9s+p9VhcjLWLHWDmQPtB6uisjgi02ehwBInuc0091+IDN
HbnttD1nDRZUE2wl3dlE1uRZZJOO4y8R1kxETYbqnu59VVWD3C7wVrqHXaEV9Z20gC3P8ex0iDD7
RPe5ODmRoGmivaUB/YEK0nVuRB6/u/bG/J3rxqKm84kW6Aiheos3q1beRmvlAVTLRcltbGJtlER5
LRQIA8B3NdZqJm2ctBIcx66xLsYyPdU6nNyAwdzIQJBc8eTMg/LZdWjGgjDrl3aMo9icHjw3+pZu
Tbaz2Web0B73VgFllE0rWEyRcEAAJCMqP877tqXBpsk2XmSs2zmSwWrKc57rxzR2Pwg4/gryWCLk
JGRsyuhid+Giq9JXM/POuuQMzIQ63cgp2pA10j/FqEWaKnpLk0Fs3K7E6hwgERUk5mZYUaJJHgNP
dHMoCVJve2OQ7GogJVvlsWsiKhqfK1snDVH3tyUaKAhAw5KiK+B2g3BOpjNIgxOpiNvaeBrjAeEY
I4uFnk/PJcgonlauoIy50CMxJL7c4stHk674O30BeUql6SYV3iUwyUcPovyY6nxOaJf4sPmN78vQ
jdaBSQCMF09ftI2fxAiTRlf+d93Vu5oo7JWDiXMZW4TpyCCiv6ZzEUzDXxPFrG0tjZ+dF9lPnXfA
ymsnQMGI7IlXcRloiC8T570V2IT7Bv96vfOdEsdaCJ4PP78ZtpumTo6dLDlHJ0yrITglK3cQt6rC
/obJ4CYb61hKkg/70D+ozn00hvIFWejClnzwbtz0mrqj1/GTcSwrkHIsRsTe+iEsOTRNlf6TJDkZ
e2E+rDWssdCxgGRCB9C2jc6+HUGqXeMj8FEWl1M0bLSA+I6KOq4Kn4uWV6CN0eLUfrFJXDP7FJC7
urneI+SNYQgJ54DdzX3sSxwU/Z2hKFCbxI02fojMMzSddRjyl2ilg6d1Mv+CPfIrJ3YEDlxHVl1B
7jYT7ynM7hvPeDT1nxhcCTGS5VFZIOIcbSbvMqb12HmYErEVzPGEhKOWh9Z8gh7t2Ow4+RTdMlfY
RxoI3y0VFftkNLrV2sNnULBjrQZsUMuwlE8iSy826YeltEkLtoJLa6bTmky1EzOTfjtaA0iRtjwU
pboHEe7sCw29ql3gdNL6+8COXbqFgFuTzmw3ZJVu65anIs+1H8cJPuoxrilMWBVTp91ZFmN+eqz7
riyeqfmunh1gCKSHtyRSdoR8u0i9aDojut9zu+Ke08NowQ+u4+reEilxcqZD6MmAnrcQgKFcrU2W
Fpto7UIS7ePgbmjAAxgGtlZRljsLDisZBvKp6p0UumPT4war74FS1OEZY0G9a0L6fnZPhnfHC+jK
gbVWoftTqn31TLIVUV1swmGCGaPpSM9N+kVVwlA5sl5+vxtxXX3Vrj2Pblp8etjRB815Gn1a2KH1
IGQj1jWShyHZgfM+K03BaDuVADLpq4OEifz00OoY9+Q8Wje6YSu6bRgld2ZI0jxkma8dR58x/ag9
2ihm5TxXhHnfI5QbhkpuWeDVwvAasLIFgoM2oSYILK/bTGK86BHQ0bhRFNApcuo+0w55a75krklR
YVF75R5CMifl4YhTtBt1IK7U3eUqQsqxGE12Dd2PkVhjSdQYZYkW83UXBwULDknIMQxGpAErlN+U
WjCv6ZP7m6giVDPhVMIoii5U+QI1ll3CKbdO99OpCCypVMihffWCR3qdWP2cS42c3ugjvIr6XSQ1
2lydH9ynNTFE5c1IiTSMc5bucYrQpNI6RZQpXMXwIT3Hk1c+Y7tCACpXaAmw4OoTC7h5zfmQe0zs
q7nL5g25Qf/evjcb68U2GcZiYqQqcoMEWOe1gtp8a7T3RAvwjHixT3NmbJZAdUAT17PJaN8OcLmd
QjVXJ086kOfhV5J0Fy15hiJ3jTIicma4l/S1527AlpM5Gp03F6oJaiYSYMM5ZYtZRODPNpIse558
/8bPW2s0IwEvjvs0lghDM2SMyNJ5ZDXckPGIfN6kRSYZDm/wjKyZETCdS9D9g0RZYEBqF36R8foj
3KRozRizBBmKy4wzb9OFiK7lswS5s5dhDm2vXvKxstr6tvUZNJIyHa5GBhWmJFYCF+fUlTdvRMTX
cp8tNKc5msHLFIQoVdgzxwQCPceneIlf/B5VSrFMyd6I5ZWXq9tmCUrMLn43quy5dkGdo4y0wuTm
joRRqMa5wjAADyuA8hViWoG9P3Tw0ImXxt+Db9XnfQeFi9qaeUrEJyhmrON4ApHG4pWAHpbodCmO
mnWdRLu+nNJ1FQXnAZcUpW9fwXUuvqO54ZzNredRNB8Jveh6bkpXdKdnQdm/O13/TKfLtBCZ/3+9
rqf078ixP7/kz2aX+YeAGkZPi+9jOLS1/rvbZfwhaVsR2EiL13LxWv5Pt8v8wzEcAvSItXP4GuMv
3S6B4kPQC3OlLlzTMuW/ZKSkk/L3dpdt0IyThsMvanvU+fz/v2g+UnZEPH6o2HA5rego3MdtHO2J
+yWCgSychbDammwUKkpcb8sB/g4lQ5zuMQi/O3X25lVkfOMC8XPv2jsUZpaOJSgfkHPbwHliB/JQ
CxhPVXwJkz4vYsg3Mt6QE2dnFx3FqmjrB/xRzB9QSjUCeUinBV+ic+/VCOKiVT1lpEEQhdBrtS6z
BEWY9pROiAdE2H5ZNpOtSUJgCarxHXr3tidqY01Pi1QO8FMsWE17xhCwcqVAvTwjJKI4B5ljU94Z
WcQ+Yml4fsacPG5B/Rgb37BDn/JuArjt3EIHi1wS68Fm6tV47AJmnxkNu3Fy3lPVsVyY3bnGKbQi
98EDm67MWQLtnDRgRV4T+GS+pI/MmKCcZhyrmKsSxEguLfEaDIZEG3+XRN2khS+OU1VuCWWUx5A0
47RUd91gQlLXNlXMaqvr5Z2PiH2lKkC78K3IKMwimEGO5h4Bvl8YyR7Zkn7ahNWOBFyK66Y+o2J+
r3X/5LMNgx4h2aCBL6BqB0tOWFEs2Oh50XzbuO1pLgYrKMMRJs96Y1Bg3LHzcTbIOuNcDEd94DyG
4rwAPeMbWx7WnWE+jx13xktIPNbZWXtdEcqTgYoRKio2TtHrp0iGL1PL0BRyN1oM9HxLjaHioMhj
jIWhNnnncj89UqAVm/IKzAY4aTOLttTAzkYEuxCjCQf87peV7fTJ+KEqJTNLq6C2FNqziUZI4xlf
VJIeZ6iI0ZM+SysKgpy6KzxwVzHg4JsrFXPwWME2UliqfNDrZbrS8QZQsOIx8HKtXDRe722nEf+W
6Se73ubhcrroi4YFyhM0RlsSBHdIXL59v9wjs9lg8wwP7QQvieobU5ncZo78QXe0RhmC9rx/IcwP
QDLnLNQo6ZtDUNIyR0i7ylFi9lrTHjDXRQc9AXlsu+zyYhaKaBMsF40eHAOk1xptJtmeNTPaSf9y
RRVubIFQXZ+Ku7LzVl5NgEuYQHhxtcCi5BmDMz111KTxo+wqMiiajzyU9CqwCBPrsQnD1FlJvXkc
p2YvgphYEIbty9GVJ9vpdjWG3olkTHN07kpwKhDI0Ex16EMtCs7UDo4KNKoAwYnLQt6rjszmkOgH
Fef3ZYQJtCzKaJNSdG2aqf420fnSrblD1bwDcY+Kv8eM5ayYJJxr1JSLlJgSbAGAUf1Tb6LgrQrq
NSetaQM74pCGXLtetViqKi7bQ15RxmpNbu6tPHurWlqnrWmGhxAvBJEsoIpggkHhySt1IjzM5F3O
UO1ST9Z1/dXceTSycC9gY0tnE2BYxsbGonbqi+ZVJlG4bqV7E1EQLkcfxLyciKUe8ZZsba8EoJZB
1q07AA4p4c8DwCzU/pyES3s8QH306FGgKK7DpTxYZooWXyvIKbCRho19zJPdu+tSoooOvfCL7jhC
8fEnTdsPEqfNZS2STye134Tn75wcHFo+olewCrCldIgAdsf3M4JVkZO+qNOCwgGVQRehQzKT93jY
ShM0RGnG5zhttkJhkR1i70Aj8aiDvcEhRZKpMMwLLD3+GjNR00BIVlsso1m7y9L5fCU2+jykIFh6
1wG/XKRjuOeJ4jcci2d4QVjg0nHnVFAEtSR/NIKJYZ7il4zsLVaUGTMDuzE2WbZiC4VVW1D/1g3D
18BHlBIMyAw9thop4/ewzfe+6netlYDQ8chOKNR7V2A4b4m/sZo4I541wBPj3vkdWMg4q3HsdC/A
iSAIBc5PyzdoHXdLSBpcvSZs70Pa8mOHGNk26wsuQBpRYwxyjtOXGVY/kwboPB2jhwAD+CQIE81c
L9miDfwOCu84CfMs4uoDSqy/YARZYFxht9Lw1NOQRF+UICPq88+mITKuS2BzGE54R7DN2lePXBx/
oeZYgrBJ3lT8qUBiTA325BoEI5C46LehBRR6HBzIyr0JHu8j2odnv6caJZ9j6dpTdc2S8pnjWLpk
4IttQvkrjGvoNup6HftVcSkNeoTgHg4zrIDkrdmS2z2OevKhgqews1xaA8zP9d6yNjzBI0cfLk8d
pkxHTGdrOXIHMHQTdvQHLQ9GszYABMmcfqYmI/DRZVasC9f67hMcH3aB8hprCIcatup66F71sQ12
phvgZC7MB4UAYhH62qdfDTuCNDhn2j5JC2W3cWIyyxN5iGKLJ5KXB5eTsxl7XJF1aTLbcDnJNher
Yy7e+DXmAt95qC3tSQ91SfkbPfZqOoa+JNOCUTUxVEDY9VM38Xo1trU3LABYTl2Wm1F1HgfZdtX7
T6FApNdUKQpBBEQ5znvV9E/0mh+Y2v8CH7/jG9orDXsjnar+1Q76bSJzTtAVXkiHiR+eC/u9Tert
bCTa/a5O+mldpTHHhEievJcW3/kwkAxsB9rasvStHLV0w6rKrShoUY68+aRHMlwLs6OWpyQxh6RR
tsSsTLGPZ7TpaD132Ya+GOl3o3sF7/hVsXIcNH3vQsITc6YbAESJk3VDACPpPVeQflj2VHSNKZ6M
bNrYKOkXAAEWvcjfSayCpWrTOVRe9TzSRKpyF/Z2RjiXjqDWGX8Nfm1sUzd/rrxT35dPZdtuacbQ
aaj1n3CgkZr6GCmtOYU4Fw6BTW1PfoIPnwuD2XrAZLNoB/VVBwP6e/+X2SD8x0V5RT8QHCsdjbqF
dWPOVwlwapnW1kibk4bX9FiHmHuR/dE/G+RTn+9tJgxJhPteau24ZK7sENAy3ZAA2LBTbbB/djK7
AmfmKuE3Wc5IbtSyCtCp96Lm0Ca741TUAaPd+E66iJ1qaciy3fh+9aHnzZHWx7Et0VBUTfbZDmQC
1Qw144ZDr8D1xCeNdpA+ivNUtOvAEsibxv5s+PKcNyjvGUh/5E23G0fnRkLG/ejle1ERKU5oxHcx
BPrGpLFKCjEyr6HaIzH9pcaPfxx/STekZOvT2W7/MbbZTYzGqTErjEbH2jH8ZdhX3gaKHtknTltD
87XBTnXNqkqLfdQl2T7ka8tG7FokV2QEIoxCVbqKfG9uBdpzHbcPuW5IZ/23fkSYKtpdU2NcwWPx
0KUu8FynvZOugXYZqShiZ7TVTd5fjURm66oN30j92rRtufc19gIoDSs7N1/KdooPfmRtiJw68WDU
u1J81xpmyGaoflDMQAVuckWkcLgGU7SpsDFx7G8RJhlQPBOHXKx8YAc39GofumSp12RRtFBArJxx
QwBxCb6dzeiKL4F1Fe3hFbJzzCgGJPAoSw1r65GjU8E9HKZ9GZOeo3q7PzJORH/7VQRsJoXGblEO
VIX5EOKzA+tgtCXE0Xe/NTZ6kBRLib+dBAnhLjzBqkU+FCNgF96GMWmHNIHfXwegiAv56B2cqchP
WVcfg/SlCS2Gusk59XLotTmZEgXzS5viaCJuYtDYz0gKjnb4mTZEqn2NQ/TQSETCcCkoz3wNvadV
f+gxl5vZAnMIQZdRLx+0WECnU1hDeHbfEl+8qCh78GkdOhORuglOTBrAPJ4OwuQhfUoUDmQuE30t
B+EynIENp/11oSF0aRq57SrqkyB023UfpZ9xw0jKGNdWdymsFIcyucplCamwNEmEgH14H+V3YdAj
1coPutedAU6gQXbGOxkPA+MnTDVViecprrUHr9fuq8peZHHMeovyyZtNigV44yr8KhUhYfhbjaAr
qb/ze83zYXSM+qFR3a7U0lVH6NqyKLI73kYNqh0AOgWhp8zSN1FUnE5cdGADFp6VolryC+I+mKYY
9N/Aa/auBKFiLGpYORDxHW+Vj4hx0TrmGygxYhNyDim15uKFRFt60TuOebbdBtQKZu5qCq+lBQVI
RQSlSZ32KR+32bXJIxeuOyQdLc8483jjeo/b0efkXKJFqgVH0qCpqXpszN8DooNk+vKVuCNo6GW0
4XsIQnYKuzvldn+tKpRG2D8f6joG2YaRaWLStMmCia15yTMu11ObfYbEVSOmcrYxgQ+zhNoe6cZ6
zcDg0+14m8XwAdtjHUi6rvS0CYGrP1Rj773audkasTt9Wz01E2DO/HEcnF+O6hFkJp1/R1ANe/xl
nEmektwENlhOK0P3FJr3OeiisOMNqdp8PCBeD5Z5aexRGtwaoorS8meSw9tQiHOkRz9RZK9hyX1b
k9wNVftosvSuaU2/EPTEqbi9KKLVdOq8ZGrWI33OxEYUQkaH0tDqZX71HczLsyBEua9GulzDtGbV
QwSjQS8bWma+QUWhqRH8Ccx1b3q5jpHpdxbI7EjGy1Wsp8apFq+mI79IU/3ydOZjRUmP1XYfyRs/
ajLZeJymG/VCi3VvIGRZIihCb4p1MSSS1temOxK0T7HIV45u84uEXz6DjDFkKmW77mPQtUunovUY
6M22xxysPP1Tx2ZXeQwTEzd7anHZLGVa/SqWDUfjwdYYqJl5sWLnuzdsufMNUqJ8t0ZeQbABzT5E
1liagwJJetWaG6LaSERPuD8pRufW/XAnw9w2wyt2m++q5DyXSG4KjYS3kVQ1JoH+V9SMv2oHGBM7
+MAQjaMLvQSF7FFHScnRAe9aQQjrOhX6CEBhHho8/7u/98/092h+2f+vlu0UqvZvmQJ/fs2fDT4d
bxZ55R5bku7gwPpTzObO+DS6eyD9Dc+FovY/3T0LFhquLV23pBSI4Pia//JzmX/MScxCR8H1j//7
L3X3QKL9rbunSwyonoWdjIQCogr4UX/t7uFe1HmV4tlyn/xQpV+7wLu0XvmaJs0O7iz5uzE9avcu
TUAvRyTJmKUfLm0DLY2Hvhl4nxhx5MZogcaQpjgEzgusyYGNoMbSk5Cr3FrQnOr70A09YtI05Gek
hOimJB+GA5yT/hKDe8GVgRbNjX8aqXbwftd2al41h1q/ywXDiRLlaBB+EE32QQTsTHhUT7EJyVKG
jxP6upWZ8vOsidELnuNicH8JoiBZ87qlBeKHsWUCLGLOHun95NzU9hmwFOcg7Ybl4Gb5Jpl+oX1z
PKZJfQmvxlO4eGgOTsClIBILxv4TcIYQbLVbPLQ2tk+/uQMPj7Y39SV1oL3M3e5MIvGPtLRbqVnX
sSEurzW2YIG2ojHeGR7HI6VZwY90QvdCjOyOruvGm0lKRsMViJP4uZ1m6BxObFhnSFZYDIaZyF6g
zFiQNKd0VPWJw3+A0uuWaaw2JRHOtIROcwSyplEEoWihc6Y/5bgygohvHgOAQU1Ml8pKbj1OBU+z
tpPNrTQLLt7vWzJx0YzS31qZ9lyIfgcsKVz2wVdYUbeEE0CZ+buYffphtPaeYw86rboX4MmbR/ym
YB282VLOZ/KC5jWJ/Nt8xQanWWMoB3jQBoRAaNMFXO3cgBlfRRyiB49iBCOZDW0qPTWY+Bcw0kjg
9bVlq7tAbHRSv9LYegHOd0dHAatJdOsS0tl0JDVra0hhGfCLGVW6G/TspnvuBd/AtKngeknbAZff
iF/4HZp16fKjNFCtQBraZo1SGZeQyYUU+ZdQhlp1IA1IDOpxtXQmTyMxmpw5cpNGcQyclXCoYtz6
I0SpvOovmjCYwUDEmT95VKABH4LgJ7PZPKEs9LkH6oxoonw+BHoOJBqNyX2Z0QH2i2RZDvCIYYt9
KJfvLN3yxzYM7rIuiQxkrlhn9oVS4xXdz7Ppvfc2L40zoEkbA7pFVV48Tj4Wd+TUjD6DHqxNwaR3
vvp1SljGgH04cWZ498nvy88u9G42gReimMuiderwK+XE26NLH741MASekROBWzavToykG69kqa+H
wOWp541r2hggNl79IeDIEdVvajD3gQaQnRiP5e/Hf5bD+zzcC8QHdW/QZh28mw9ty8kl+z8Jh/94
Zuc1Jo9rGnrTOTDaA3GM27TmcXWH7AdEHyQlF/EbHu24kIBPQvvKzBrvJ+Pb3L5qKEoXU2098Pbu
K927aY6OFmbM39OU34bnnaPSJa7S/e9b2E+8gPP3mP+qmbf6StTqJ5+BKTOYLMzq19/hR4WXslj0
0Ufqp1gjop9Sb1FMWqpYupDQnSK8WENDVKfkLnS2fm3nB5VhCuJF17z2k7tnHf3w0gk6trOuCWTz
KmQSeILex9q5qx3t0qEwWhIReEAkO7yZhHQnnLjdzJar0L2qPPM2zkgXyufmo7/qY1FAsInhc6hj
lRvX6qmeghcjoL/nhdGP59evZfHSYvJDLmDXSDO4xl1IkxxvGs+Kq93mexe7xAL8vtUGbLDeKZ6C
7jZ1c8N6IEvGC9AiUt5Z8OBFfV8wdaLTlXpLJ8MGoLefAuHJ0rIgP+P9XWGF4wIUFmlYFn/R8xtM
g1g6aWTBfol/+pJsqy6RHD/1HEsQviLbugZBXCxbzG9L3LxIW3f2EP0UOZ83BDdRdumh1+SN8/sN
RSV0JLujXkvFlZACPghJd4iK7VVgYS3sCDtbpIK4OdbQVhIC4bNB8e+xHX5krDmWLF7na2OjD6LI
8m5RfyxRXPOm3gI9/UldwvJ8rkmflwjbrO5k00e0ofJZVuWhtaJnpKKbbku5CFyeQ2TG6BLoXdXa
PO6KwW04dvvpNpDYVLHQFFuHPTakt3LXZWhXyJeTXVHx27kFf6xM+RMJfd2bPUHW6QyZg58xMOnV
ZHYe5ISaRsZvI1dYG7Rv2RSvquApl5pzQal9i4ypw5dsXQVnuqzJ6ZTl4U/uoJ/KFMt7p+G6QuKQ
M/9eMbziY1v+DSjGmgMojN/gQxgD4675WbDYVAjsisAxGSlDDHeFGPhmuvmm0SXNchc5KeMvonvD
u1Z47BsRyxq+N+IN/PfEobbXY07MQ97cdQa6m9ChAlCADSoBQrLn5s1vWkNYnmFm27YMfhrBPUwT
8Or8GsSDX0I6xvSIxxNXsIJaJRB0zAEZI6nGCz9UH5igScuYVq3n4rrj4v/+P27Uecu6NXZ8ztaM
DlFXIsLijhUjJYWGKpbEVfSci1HI2/wyYha5/n5cMzozsfiVWaiU3L541XrnwrEU5ZHxZmUBMCei
Dargc6TV8Y/b6Yro4/dPHor4Fqhs5xOIF+r+Ht/CxWp4MgbEqA1E6ixWn+6j6xtLGpW09Ku1HyKq
QAYSpAIajVhGWsGtJ3ywFiT4iVNf+rtEWveFfrYB709mSTNjRkXpp6qwSJbJnjXsLePgrxtvfNTC
/DutL3SDdljdKfBT9JvWRUj7oCzvBXz1d2tEdzExnb0fI57qSrLcaq51lMy/pktaJOyomrh5+nHi
WqPR7vR0R2+Vn52RuS73livOfYHAC5ajXlBx2RAcLWfvA4KLPH3j/Sd7Z7IUOZat61cpq8kdiStt
bXXHTpVZee+A4/QETGROE+r7Xk9/P0FEJkRmZWUeBjcGBwtLywhA7pLvZu1//Q2OGMgAjnvSBHsc
JXyyDon41eGimOmp6NlPYF0UGnCHpqPDUVeioXGqNHQqtXkOxbSokLzqpI4q7tJ3AHNR71pASRzU
Oy2/lELMu04/nrJNzTrlLF/PFErHnt6mLphMAxY6iXj9/qA+8IcUoFXakwbJrFE1hN+kb5TVJZaO
W7vLlyYLVBkfDPqoAm7VlE1Xh7xN8qoNRTvmJ0uaj5OfEer9hcfJnEyNpXvvI5W1LGLsFX3C0lkN
CCXBuQY6PwksD53L08fovciapXVm70bbXGX4EDY9P9pBFsIwsUVwUGdiJUGiUQyuCTuV8bBBHrJR
3OQiK5nRA1wau74sqnJZatEGJiUzCr//MEE5hee8Qs5V2lxG2BdjO76ahtZQWFsuOy+EOC5a9cSt
lOX0+DA7KIS7bvXhyguv9C64B9p0yhgM0t0UY7XOJiOfLN7EpMB2arG0DRfUQZ4YeTHJ9qAZWtu4
J0K9lQvddTeEIvL8GRCQ5LVWnLqY4NdEw+ThsyPAUJJ5m+O972MDqq5aRTyZpTZPhVjUkO9rR1+o
Mb1aVNSWy6YojbOhAShozF2cEUTeRBvDuoTHclKNzjZUlU1TK1Cuy7VBcETrY/wSrP0C0VnorSF7
T48Grvoi6eSZbyqbsYOu7kUXniFOjME5DaK5wdNqLc4Znpg0s1t9DC8SO3+srAtCo4tZQtvOt+Uu
A7DQUemy66tXsKfHWVhnl6HGasjnCcUNMNzOD2WaIAerHZXKMxpWkV9Gu8IeD6owLiEW3UENx8rF
c3YZsaLIXqN16SEXzRrSC9qrCLnKlIYazcI4vq2NDrsLpjl6ynbNeb3bR934Fe4GFi8A+yTjdnbp
r+NBP9bipFoMtRcxBRliuPWSMjOMEBto4rAZU1k3SzehZVY75cL2XLjB4ylG9CzYjQLFCpPl0IO7
X7BAlgmjrzW+DJIp8QSvk3rD9mFm2hcEcqdIIbnY0KbURBRWQ2/vUW3fgr+xnRt0Twg+xh1CxUI3
dojptNSt61rXWNubC1+LtrWRn4W9CVJIryuwAMtMEBZaD1/xwXRJsuoMPV0aZbpQrB5Pt8AlUids
CC6mfkVPsdC65Cxukju29GYWZvm609iVAxJoHONrrnb0m5oCQy4nJFSngJ+Y9/msbtprM6PPibwh
WOitdmU13WRAgZ9B2Ip9RJcFHyLvPMTHZFHndxHcGaYwwkXcrrA0HlH8sxJuUyKTzLZEfdKl4T5W
zC9eG5zmfoQeY4Qgbw7dWRQTa0tVHp5Dgj03wJ7a5l4HnF6RYbvIXI+YeQSpkBIm96340leoG/Q7
zhTGXLbe3TBm+roLB5AfFX+0cV0S9nKVq0QjEW7AWdbnzG2Vx4M2UroqxRaG50YrinkPUZoe4l0Y
pMqJT7mOSOskk8SVmrY/H9TAZbfD9SHOzqWpH8M64fwigWFpyd5ZuX2CVCHfmiksSzfjDFXgARYF
6ZNJO28hxJnMXRobgoJeJ4mK3G1cyAeVB2p9wcSa9O7Ceu4VKuUqU25N+ChIDe7tsD4zB1i85uSn
pVLsqb17lsVYt0if45mdEEKSG9te00ngFmvyK5pFYGTbuuBEQK5UK5mcU2/YmYTLgeYi7iok4yTE
Oa8BLDcsqndoEUBnOCX79hw6+xarGRBlH4gbqdyzkScquYGTbwkpbq46NTeH5jEdnC3y0Z7zTIDw
Ttc4ehvEBAXia6XCInFb9FhDndzPsSshx4o06UXUOOGiaXB1auWmTbpNl9JCtgPI1imbXUonivlG
w0sQQUVCD9nKuk+btu5vsqa66fH7VWvnliTDCorSRdMguqkT0MxWy+7DQhxrUzBRZDkYMLsPEiIQ
7XG3XUaqeJQxpjK61y3QJnvkZ2O0m4khn3OCzjeRRsgs/PUz7Nl9ZmD/RRr1FxV21FT0QFm5EuFg
zB1j0vMXE3N2UHD2k3m2QO/xIFQEFSkGPboBGRyO8txRfWzJLNpjtVo+K4Zc+VmG2QW4ZKGgvS50
Sq9MJE/4VJxa6nXbWPUpfEROE91CRS+ne4TEODbWwAhtVQ2X7mQ4SDd7ogFK7cVuVUqyrVwayXSl
5LZFuxtpIjgZ7fgMQtl0+LDy6XXOg3ibYbQfyBSqbebYqxcbA7l5gfAK4u4OjgIGx8A1xhX08lXn
ZzqKiuyUYUxT2zf1U2j+1jogeg5fSlzEsCbpJa1GfXBgh5MfDllSNIsyRF4HbnXde/ElEUJYqhp7
6UJ8DNu5UY6PaQO9fSxx1EhGZHDAXOU87uR96yYWVFJIFx2WdaobPrwa6OrJc2OxeRoNXv/piW4N
oLJzF/nnXK3bL5mgj+X6BFTFyMFI+Mi9i7AEeLFjfPWIfxuc5CLSYc9lZrt/7VQFZQR/W0Gpl4f1
CSW7M29E8VRb5M53Zb13kV4JbpamlKTZJx4RcHBMqyBJaPjFNHGuzDMbnUnE9PQKGCrpiDd7LWaq
g4lAoYYXkPQ5rBTlFt/A54CsFo57WbxoDPngZBn5K4mAweqGZODVNMhi8CyOji4GBF6wbImp66vx
llOPhZ0KHTmDj7fXMnLoQoSBZWE8jUYN3u19RfTNC9nxPVoOz2SZ9tT2Rh/qzai5u2RyYkvSL0Xd
L7PM35viqugc0LMYryYtukbFeJnX7DppyfzLFYgoY2JatJ+eOVGaS7DQGXrzJ5HS0YiiqN3g3b3J
ESLQoVlZHu3AxEcJlozmtYkTf5SQrilNFDmUae0cv950YaRQ4UpT3Nsafuj1kJ/F1DQnnazuKmIH
K1lBqwjADvkwpiBFDAs5EBYyV0hZooHTYlWIu39C/7K7sVUaC0Mj1qQ2BosuzrtVlWIMG2X6Im85
XY2RdRM17QWYyrlt9wc6LNEsDQJliQFC8Iy/HSapIeQY0ZvnDYScRno7iYMQrigRbagUB/PI7xz0
K6U9hz+RjjWOGsRWBwpWI7A00wX5EyvMPDKo5r6zboyzUE8RSGUV8YxUzJoRfaXpQtp7aKEV7tXx
1Ojt4/FWg3focASjomLmI5fBZaA+xynlGoztOjGMRSYJr/A6f8//QOQglL3KzHGdav6Dj6OhFfXe
rjXQlFQUTF5sPUWDFayacNLpD1dDp94UFt3mivyBamCfHCIwtFLGJ5qRnya6jYMMHLFFqGcXTn2I
cCbB8jLCNZvGuI5bB16niC0lFXymcSe5b2Mr3QUrz4ARUdneXqsEtwDJxLU5i3qlRuBUqHP27bDM
nNel+1IM2R6LpQupZSzvgLeYHhSs78Hey+WlNwB8sAXeUtfRZFGAr3H77ErvJIih7nMpqVGgmRJf
bYcGKQmkJG/Yeys9uD1rRYhPqVXCVBmqEuPHRNvEKCWLXUm3L4Z17krjOi8sQq9s5hHstMIG+CO0
+ryGOTQEMPVouH/BozNA9Ec+ZGk+uYn6ZOcJfh8kGeJ0ZT5oud5vlHzE8KI2rzD+XTpt8NyoyT05
qzmoK8lwclCvOW9eFhygVvjWnWBFHSeasmWeRfMuqzF7L/RkzYgl+doF78Qw6oKgQcSopX4nop4U
sOk/+OKeYaaTJ95l7JEcafdyiaK8xD1bXsKtlLMk1Z1zusoM89qRGwmy51F0HstAfzLrDGpsV1+p
Ju/MbeVOt0WIdDE+FwUejQQBWave5kBcKViaNqOCQ2d2XEa9IDMcM369x+tzILYIggHgQXENBdk7
UxzCOrsMe8NAAq4njmsuAolk09Vwesa9OmvYEklepyE2QHfC6WuW2vIk75huyLUn992170PLCJql
0nX5RiGLKM1Rphro+hL9MdOeyGhhJW0WWQlDPvGWGrhpOTX/uwyBXdR27aocBBQCQ73VODQYKQCQ
2vU+1kZCnkovuHXMNoM2JFZ4eI2zUqPlV7bZBcrTHeZw4U3u73DNI1yltP1d4iIg9Pz0LBQ5Hpn9
vk4JjVWqREBhQ3cke4s43ZY+weQYd9VFeEjxyzNnQoOyhG434WEaMVyzuFfIjSnL9rhX80vdS9Yt
TiBUwaVzAjZzjvQHXE2nlFFa6z7y/GKVoLfh45uZcZSdmlpu74q2LFA9IN7ImwlNkJjNpg6COPtl
UsJPIBrv7zFpASTzvnw2gsME6Bs1ljKASW5uHBuhOzcKOHZENmJ/QMJT38QIhTn+TQGnQw0ghMEt
DJ4WHMfyz7BblfNXBCUzRghkhJ1GpnaRIpFEhqXO3jHtz9+ysf+WNsl5FqR19Y+/4xTxITEbvwdH
tWBtW5NhhG7jF/G+u1W7BBqOI7yOhMZrCNkIYbmyzFLSCbATy30x/98m6Z9pkupYVb77ZBaH+vC3
l9dfPDskL//4++zAih888c/vLT/efutbl9Q8QmVAmJQg+olEKfmrDMI40nVDImgwdfqhFp/xd9dL
7UjjN1RVqJZB1pNOc/Nbn1R30E5MTVdNtW0urDl/qU+q/hgnBYvfMXXDsR1GE1YlP44km0VINq0j
Zw261nktAXvobTorjBup0ggcX1ad8YWuP826KdmTdZKDeSgvoyn1s6KUUUEUIttFfADjWhoyX8hc
1ZD8kBqaNuSHGi3JM1OiaDhliyrqcNpmynnnui2eGl2/9CmPMdEHS6FkfU0onbJK+0q9xcdnl+md
WLohHg/DGFy5in7XTEmnBITuA2lZM/pTLDnitDbkjV2QjtoF5KSyZSE/KsQd/EbyijmzmFOqqmvf
o4gdqWpH9pniQTQK/KEpiTUO7isbI8MpobXq0MNrWRcvHGJvZcEvZyPLjkW8LTVpMeuoYEkZQBkO
PFSMzWOlByxprt+deOVwyUcOjN/ApjGn/NhSiIt2SpTNBMftxoGFutA5868JQmUHE+EOKyOEGeEy
ntJpNbPCrgEhek02kSTANpqSbGOU/PRvMdEHV3Ubwm0Uh9zbVNxqQ5st+yrW5qPaXIxTRq4/peUO
Ul+7TXWWTjm6WdhQQ5e0H6eM3URCfY6J3e2I360nN0bTJCSpUEtqfONUI4xlreak9nbE91ZVSCVA
oG8jSPbNUmIVG/OSkhlx6pT+O22zejnsphACs7z3dQ68hX2B2AtHvbJah6p+TCfGusKxYtckWL1r
PU3IVp2kZCRtoa0trkn0O9dFFe+9YXLGbIJNVnIgdzA+O6aew2zBuUEbrc/Vzj3FaDCdQV0je1yT
S63V7QUtU+ghUQV6jh0SlS02EorenLmgk32v7HWwils9wT7Kg1aUKV2wabAb4b417Ft8Q8PyCtpw
rcU0xBycW7Oac1hjOqt9VqPvJKJ16zbRZZf3q6he98Sstgp9Ilw442qHovS4KjGPARHE6GCJGzaW
roFx2uPHiGZBx6/VDp8Hhxo3ENqtq4/ruEouYHO+mHIS8p0HJCxFcUPmRPos1fRxcK0OhcEUqc4P
9H1z37WKscZ+ZxXHKIvq68x95mwVz7PJXPu1hhNEK0QuWtLMnxxqKnQPFA3Ao6qHkBsGOvtWt8gE
UfdpmuyyifpjV92XLBoPjbQ14maGQ+f5My/g+B9khQPY0DyLjJO+tK6K1iOuzOdYXfcZdD1/AObI
1EtiRXtXhEtbZ9oYgfGAd+BKTUhb1uMIRECMy6AYUNHrxmWlx9cagbezsk3OzaHvT/Os9nZ49m9b
AUlLDOND1sPhx/9jU+TIIlLaLVHobPzYQKvqD+f19JIRtrO97j8TPLdRfR0WJ/hhJ/Hik/mzCGyx
CxAo3Ux/iyjQu45jbwN4Eml38PUeDKu+I+mJSDWJJQEk9UA2rAgkiQRNuXMltHf6oDCdPOzFYlAh
cknpXbq3pOAca1gQbIwuP64MeQyv1lxSzj1F8LNkft0Ur2sNq0pqoeQquaNmkyQZsA6+fBKZ5gBm
ORIKICZIuIM4YMGYK8stSHDI8SPZWCMFbydvBzmuTa0lQYxud7C343bjq9oqiULaU2p3JpvoOrPk
MR0OrHO7FG8mqjtEJgu7dje2R5qT1yxJuGzsgKR5WF8zU5SPpCSqCDugjpAMVw0BpgcAY4nxkFr2
LqdrZrvdwe7ALQz7LCT0ayYrfzd0ezj6x4lAwhGgXceEQrvD/PelswLoMkBWVpVUM1Y85BFU8YlT
1S9VomyGxk3PcxTCwG2GTr+PBOnCp9lFipTM0xMkYSFVWEWC1KXMhb4O+o4mhIVOyxKDvUYSFa7o
cHGUc8ZzUbdnZd/V66Cp3JO+kqdFCqUWUfAWIDjZ4G6s3dDV5kwWYZleV/B8/GE5+s25qsSnqN17
Cm+OMYFlnqNcALmSzaK2dg1uCzMlKnI8Qb0T2/b3aorAykU7Tisv3shq6Bc1ahTs/cBRRCk8Tmh4
pceRUp97o4UltOwPiQKsVtBd8GhB2jaxOJWAvsNjm7t9cp8qRP0qTX1Lifo4aOB3ED52op1U5x6i
eHItaAWSsYFXp7fPhvyLPUxLiYt4PQy0A+3d8tLHVn4ISvfE9T1nWcNFmBE8SG/Dm7i1yiQTzjiv
9f6p7xsgB1A7KzeFSOrFd14j0suhCI9BQHYibc8SiULBTOxVGwtOgZD+ojFJFxVergtbsDH2GL1n
2rNtcQqyBSF+MLgFkt6E9u/Cq9wdjIKruj4p+9RZRoB2pxm4qNnBDak0spQLyKyl3SwYSfEW4QZn
56LztmhgXP9Gs8Mror9orpbQg8LqOlS3kd0/duF5TmsbTOO4yZsZfE1kZTmNHBR7p03TLBEcJSj/
W465AT0138nEDEDoPuCWSG2AQtTW21QrK5jD5CtU21xvDzmpI0nR7eMKikW47RKUaHpJwlBuoWPJ
Bdwm/6axsSpuo7XvuWdVZJPVavFqEhY5i3OC6l7Gx3ETIzKAJo64AFelCsd8YS0B1e9jBiBdpfyW
gxLGNU4LsdXTXzD8uwx6LPrpNbsriPm3HChPsFR4bEe8Yx0LwmWcoqiq9jgP9bT3Y2ZHkpCCiElo
4pUnfj2UJ6//NzjPY0NiMW6Y/soxae2V8xbYgm5nz1mgFmvbQcLCsZYZN3ZbgZhNRl2yk6WOlVVw
3YJ5y1Q1MCeg/W1KtNbEE4NU+zCcm3LbRzhcBNaVSCdYDfS6dbXLTGlgOSfRCbn1LwkuWnRrw8s6
sqxFUNdf9ba1z2Rlf+lLSfQXc5YYO4KoIryRbCvBt0iWAZ01Oqt+HXnrtk5mZddudKCHICru1RQM
yMnLRdDIr7nsUEn48ZdqBNKmtsKuKWlZjFm4wEVPNcAOtpyess+aVXpyr2r68aBSXKIZbdFgZWuZ
icd8ksfHcfUYF9EuVXuUbuAQc6cwHkqSFqgXBhPGkse+nJnLFEcy7r7aBSF63EqBbc3G21Z9P3ca
2rggCYUN6Jhej2N9UCqtYPQjqsxRv6AvUih89DtLBuG8Lc1TXfrkTdqkUCZWj4OAs2uRpq01Extx
1cfn4q4tqtPeYtHJvfSe5RYiB0HOJaf70QENbAN47fAVLDV9tsy7FgoCwGKyb8d9laVLE/6z31QI
dIaM3ULB5GBRxmqz5sSB/xQLnFJAU7F8AhTlcd3RVaxqgkw0Y1XWMYZSYWKsFK2b9SIM6Gpr+wG8
OgWCGKuM+sh6aBT9oWzKq6YYiLPxfRyuR2pYW1PmlSmsm9D/YqOyopsyXIm+vZvSeDJTwhUYvE3c
1deJguhKOt5htMHe4gE9mcVS3VdIcFxs21iB7uImpKxLnpQSoERmowrLwNsXHf3rtLfvjGHvhmRR
NQrNb0ZA6Binscq+bLDU1ymaBcyXplkdR+IrERUucT+ovYxQvxtU/cFK0ycl6WDpsKxOIMqkIdxk
ZNN3ZD2hKChZ+dQ9TgxY+pZArpGXfFX1qseEWztBp8elmvSWmnXPTc00e077cYfxylnODJj3RV7N
vVFijJd2AOgASvBI8Y3SXf6dFueytqJLZRL25Gm2zUWzM4z2LEYhbiTZeO6kOFT0nTiUnvp1MtLD
lU7BCag/dSU2spWOWx0uFAZV1CxpfX2G3PZLkFTXNKehFxKCifpFX9Rmdpyq2TlqTOCifDUWnr8J
Y+7JL8NTI+1bPtSWDpdGjWZ0CH31Xjzhn7ukqGfrUEA9IxocQOx0c1X3OBTpUz/Y+9BVgVF8lO1B
UQZ0PON0UQwWkszoCY9TppPWDIDSoK3pdKOJfZ5q4NJEPV7j/vKShALahqn4MwM+Kyo/Bd90QFQE
wxe9MIgA6B6MwrxsewsL77rKGT+s4j1NX4E7P8SxbeGBjImeaDY/hR4WhnDN6/w2c3cCbzfcbLNT
wOl23cNqgmRkt9u6Rfgo5YuklXrRekBvYQBZXwBNr4TdeEzV/uDmHF5UCEB0d1euJMCt0cwvZFHB
+BfFbSHRhzvy2i20O1o0wZViQcgv1Wifjz7Fjr/LRLhHd83zx/lmCE/8mwzBlwWVuLQ9KCfKKXav
+zAJ90nl7eJyvKoKa217CAG8pLjNJyup7rmYeHIiK+HF+Lsx5TjWuXu8HxdssPc4YK2Utpr8AykA
kvjFEeD5YbUxDtrA7Pes6N6S8otDVHnVFhclvUqKPKzi8m2gK4fpDWD79VJH1e2IQFAJyyka82ud
xieDHt/a9WPXYHmYu96L4RAfa/hLM4B02o3iXjB8ZzrOHrQLkvC0NZ4C/UIWXXw5TiYC0vuiFMOZ
LEIggA51uMkKQeO9b/ELtduvVZ5YeLFTuYSN86zRqgLsJtw0PEF4+IRu0J8yvzgDajhHanZ63unO
yTAWN9hzu5gZQM/OYzari8hxnruWNkpljRX+OYTcwqZIsW48VYnxWhkt/IEBsRrGdRAJ6ENtbfll
ijKYK2mxbYOWODIkS12QIRDX3XSlm0R2DfDUEMEsJTyloPaeNcpL4VcvDbaOmdrZq6JoFZSUeJHS
iGARw4whi4sbfeQUHeJSI8ldSlC6tKgSwip9Ags+p3Z0CbULT802BiJI0KPRgJvBDt7/Lxj3Z8A4
KTTrDxULt4c4fvnb8//5V1Z9BOS+/eYbImcdObplgsE42Ok66ANA195seM0jUFX+3cacV9M1ULlf
ITnjCIzMNF8FDSqMAr71XbpgHEmTjQ2o8E0H8c//fur/y3vJvuG41Q9/f4/r8g4+IruqZvAS2Pzi
EYLPpTZJJN4ju7YR9rGa00szjTxekGNeEAqhYmZX4+sTDwDfvja5Z9nndWtdKIW2sw3UcK+5XqHS
bWsfU91YWylId0dcSEHIhhLpd2ZqRHBlyUEhLDtVlCvpD9ayodmT1DqpuuGJmJRCVC30y2mIBdVt
S6YeQktDocbGYsKi+RhinTvPYWdnJa7AtqWQe9KWZz7RouiohoWmkrhFvsrdkJsPhW0fV54Nhj5g
3GP7zXWkGukmsoaboaxM/Eycx2xsj7sBhxPX0a8HSMG5DenGZ37FZXTppbw/D1VjOgwrgXxaFdGy
Hg2iyQKqEsK5HxDDPltQ1RajuWG6qwsrYa9yGyrryTCWY9hJRZDjXPqS9iMmQl6MjLXBXJ/yCi0G
biYQlBqsz2H6AYYKbNaRSigesk0tpbTIfQVpH9JVKkZFgW9X+rW2hd0JYxAOrRK80NW8KUd/46lG
f+wm2NeqoSAeU6UpSXraCDUZki6te5w5b3SsN6A/gGm2OfsWnsprcqUPuV7eKbE8ThsMxMfQmsMc
PS3FCzLMEyzwshNfuOemmSdnRKMGI1R7uxi9KdH9uitRAPb5CUwgoiwDcenZ7ARDBwvArqfg9Lon
0D55UXSykMs+vtc4Hy1L9IBzxYpO9EI9IxIF6xT8UY5DOWw1DIGR02IZOYAKaC09+bwMpqxFZAWS
0L/IKw6m4UFllpUxh6GyDi0+DvQmwDVZMR/yig8WYKbD0cZlb3BUwJUGT4UMZvkMiRdUynXsd4eO
1IwV0J7mgXUWvr1SO6AoM/B2o4aBstU9YpCoJQWkVeJ8XVO/KwAA+lGPyDzepJxqV/AJxXLNha4i
ieEfmh1K0nA/JBCjRJEWq7YgfaJISPJz10QS0UbuEZvGeKHMIoWkFVVhjqD97YE0iArhTDmLhpAG
55gt0d9QA5pQYZvqOhoobnwrxYW06OZRcEG7fEI1kLCNsHSHXkfNnt9Vk1l8L3JCkZUowfqy2bWp
e5Ha+WOpT9HRRGNL8u0tVz03BbzMNBMPYfPSE/aKOk7VdlUzQEi3fGNWFtkjR5qvAbWep0OmK9Pn
wavQ1OD0M8fw5EvooN2JNDYcHUpWG+sPkO/sTZ65W62gwW6kqPlLA0cEbNjmUbjOOLrQO6X75rmJ
sYvKcBmQe70R2OzJEX9IE0Rk8vy4LluOVzC4+clUXbT4gc5wOlnpTU/8gt6pm3wy+B2Rl6g+ir2x
w2VCD0HhqLKcBmMhtMCowGhbouPdRA1t77HGGaTUX2rbOnY0/bHn6c1GtVr2nRbvm8paVKaBxaY2
ets2V9F+0OKb2aUOQczstkGBD0xZ6hxDeuO6UtNbXfduJe77p2FxJ8NsnCuCI7faJjdIIsnWVHRS
PRtmY2Zr8BPy5thSwxecieJj6GcHEjxv7dHiZOpKSDNtdVlhsL8uiwCdrSaplG365ZIA4PYwSEaG
So/UIOGiG/wXU7xgwv3MMyeiKITjHWK+85DT0RC9O2mCWbwyiLJOHxoXMdAvhI9V0HiTbQ9GJRPJ
ks4/tMIRPBKHF9o0d87w3JVYq8SZCqlNIYVcmM+kGHQW5BgYwdB2TaIqSVm+t6ci1hDkn3JEW7Y9
Xpyqjl8nqc++gTTNMq9g92gYqKc4ktC+NiaPqthErNvG9apLwgdsGE4iAjGClFa6Qc43ojAWf5cJ
Qv8F6VLnhfYq8+QsLpTjquqGpd7TF66wYKbr7rb497CshnBYhkLAmKz8hbTh7eEo5aPAkFecZeNj
W+vvGtsPJn+c4zpU40WRdBynJz8py1xV7mDuSi2sTrrEWbSJFSw1FEMrtGWq2uU78J3Wz5oFUe/R
wor1fF1UWK5A019lhh/fBByjfLtwj9M4maGawS2qR3ztGltjcPEfIawVPI1Yir5B9RMiIXFaO51H
I+5ZhlIjZmLUV/hIzxUk93NHNwk8HlprbnXZmaYTCSvTpJ/XgpY3m8tSbx+FTpcB3VAys/BzWngZ
OS5IqC5ILPYvCxMIRhMuKw9uDzWtpkBNtFVI5SqzxJhHyMNw77jL/U5sMxPrGj3BCr7VtvD0e+Tw
PvubeZWWMpsbdrxNcSSri7kpOYOHnvHSKAvL6e5R9m1pEidbLTGvhJ85VMP4FNeKWP31enMXPJVZ
lX2t//v/Utw8ZflQBp5fv5Y2v/7tOkv484c/8m8v9OG61EzT3ymippbrh78sX0vFi+aFRtpL1cS8
h3c/+pvv/lJ9TRd6badfZ/+zH/pexv3+hb61hf9DhqKgwUrl+CFA4vVNvd7PH10jPkB1aZ7pOUvj
SEXDLVRat69fNI6JEPK+fZvyVgi6zYDHb1/6+0/799/89wf56yP/d0/qLzyEp6xJ6+lD8oIsfd8e
5639uUfwwxXePQL9yBCGIS1VWIZN9AUl/LtHoIkjymi+CMyQmCWo0CN45O+Gyf/s9v7MY/qjz/Dl
dehun//xd6QV6tvn8sMj/2vjgPLAtFQd1fT0BbPg3UNwjjjd4LvoIKh+/WKY/FwPwUGaras/nuj+
6nTQrSOGgGUS3Pfh/jXJIEALp///Gv+HZ+Lk2fLqMniq349/YcLe+XMz4IdrvJsBKudRqeMIAYHk
dah/vHnzyNQcApnNn+5T16Wjf/YzZwmkV6hZmiHfxvbHoa9hMCqxH0CE8/Ztloefa+i/MYQ+tw2o
R3z0UHZAHV6/GOfvpr9mHqmE45Jq+0Zg+pkWP1hIb8PyE4ufZAfQbV2V+DhMX78ZAdN3DHaHt+nx
8+0AUME+vQNoLALAThY73NvXxyEg2AJYa2ztp1sCdd0y5GeXQP1ITsPfRpvxe3c/kej4+A3rp7t7
AzXHZ29ehVZIU0MK8238/zD7JSugpEicqIM/19KnadL+kVP5V/d8aR7hEq2T/A1N8vXr48AnTg0x
jWXp3xaHn+4hTKUP/tefHwQY2zC/v09/6up3W4BzpOo6J2WG29vXT7cICuC+t8/mEzuBfsRAUHVA
/be7/GEn0EmdF7oQ39abn2gfnA4wnxwB0IE5AVDn47P0exPB5NnQTGAh+OXbP9dqoOu2+ela2DyS
UsNIflrp341/ykDgRZjN5Cl+fzg/192zfX1yAEhxJIRFST05409fH5cATT+yJ4o50pS3yfHTrYTf
MgM+VwqLI8ekDtZ+rAIFJTI0Ys4KP90u+Dvua395F5RHnACZ//rvFkD2EQdAXWVl+NluXmoAM58d
+NoRZ1/Bn1/3+Pdzn/OBQ/mDMdzbvPgLD+FPbBG/oIo4jMbPr3hi8FK9AyX/4w98B9J+e4FvCNIr
TARS9uEHJ3jx7dJvWNL0939+AAleUa533/yOer2+zrdf/3aDv33pD6/1/a6+/+MmeCkP5RNs2VcY
69vbfNPBvOXeBu9Rjte17dc38o+/f3ib7z79P7ruH+pr/j1n4JfV5I+uPT/Ehx8TTN625M++6/kh
yQ9pcPjwOF5r/s9emRzdODgol/TpvfTD9Vn7pkP1Z19gVQb0kZTbl/RlDA5/g0bN632/7NuQfC3f
P/s6p8DZTfLhwm8H4k9f+N+7Vn5yvJxmyeOhfB4+vOk3HPezb3o3zauX6v2Vv5XGn73yefDyTCPz
I/741oT47KX/hRr949j4Bmx+9sLXTfV0SD885294waevXE5XQODwL/yy/vav58B7ef/MvxWjn32V
fx+M9MkROM3K+kO4+Dcw9bPveJfFQfXhUXzboj974f/IyPrkE7kKnoL4w0j5panw2bd+xVwPfljE
fzm2//HFf29//aX99Ntd93tb6fd+7WNJMf3EU/xyKP/5/wAAAP//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</cx:numDim>
    </cx:data>
  </cx:chartData>
  <cx:chart>
    <cx:plotArea>
      <cx:plotAreaRegion>
        <cx:series layoutId="regionMap" uniqueId="{B178BD6D-802A-425E-9D70-F76282133FC1}">
          <cx:tx>
            <cx:txData>
              <cx:f>_xlchart.v5.6</cx:f>
              <cx:v>Average Solar Irradiance</cx:v>
            </cx:txData>
          </cx:tx>
          <cx:dataId val="0"/>
          <cx:layoutPr>
            <cx:geography cultureLanguage="it-IT" cultureRegion="IT" attribution="Con tecnologia Bing">
              <cx:geoCache provider="{E9337A44-BEBE-4D9F-B70C-5C5E7DAFC167}">
                <cx:binary>1HzZct04su2vOPxyXi5VmEF2dHWEwWHPmiVbfmGoZBmcwXnA15/cctllqV3uaIfjxvEuxbYEEiSI
hcxcuRKsfz7M/3goHu/bV3NZVN0/HubfXyd9X//jt9+6h+SxvO9OyvShNZ352J88mPI38/Fj+vD4
24f2fkor/RtBmP32kNy3/eP8+l//hKvpR7M3D/d9aqqL4bFdLh+7oei77xz75qFX9x/KtArSrm/T
hx7//vr8ZrXfvHn96rHq0365XurH318/O+f1q99eXunf7vqqgIH1wwfoy9CJ5zJKhcu8p4/7+lVh
Kv3nYSxOBPaYh7n8cvjTrU/vS+h+Pugivf/ecJ4Gc//hQ/vYdfA0T//+1e/Z0D81n7x+9WCGqj/O
mYbp+/31pr9/uknaGf/TEd8cx765fnrY355P97/++aIBHv9Fy1eIvJyr/3To3wB5oy5v3r8/+94U
/JeIkBNCJPMocb9M+deI0BOXA1bUJejpgz/f+hMib/5oB2vN58ZvrZBvQ/Kl4wtMoP0XgyQ8bMBG
Xl2eHd6sTn+mrbATTqhLGSGfkPGe2wo+QQwjTqX8PPufIAnLFNbvq0tT3uvqB4zlZf8XAIXlCVz6
F8Po+jI8vd6cnr16cwI/n+frW6v1v7QeccIYZtKV9CU4xMWuR4/tX3uw6/b4V2WcN0VvXr35kOrH
zyd8azTftp1vXuQFTNftyRv479fyblcb/2hL35uR/w4fKk+4K6VwOX+ODzvBnGNJX8BzlT4cjed7
A/g2JF86voAB2n8xDNSbK8DAf3P9E2GAsA8xhHtcsE9R5IW1iBPkYkZdJD7P/CdXpu47gAN4zQ8g
8nXfF6DAoV8MlMObS38dfp6cb3mK/84uGD2hjCPKj7H96fPcPOgJZgQoAeFfDn/txQ73LfDU7w3n
21byud8LPI7Nvxgg/ps9ULGf6qq8EyTAUwHz/RsboUwKjvhfbOBrSPz74v6P9kdc1189X8ACB34x
VA5n+83VzzQTfAKZCoEf/IX9fk2OgaF5wNGEhDTmazAOpki7H7GPP/u9AAIu94sBsd+sbn6qdTB2
AmkjGAjFXzzSV0i4Jx5zKQLbeQ7EPtXDDxnFl44voID2XwwK/83h/M3pz/RUEM1dgbiLGHseNdiJ
yxg4KIqfo+Dfl/V99WO+6XPPFzgcL/mLARFdbm72m1e3J69Wn6fnJwRycYIFhY/7Z/oOyeBXdoEp
JIkud4EAf77nJ2YVtelQpM7tY/VoIVlcHf/6AZL1N5d5AVbUntyerH4xuK7Prvw3PzWfpyfsSIFd
9E0XhvEJptz1EPDkT5/niF2b7uH+R/L5Lx1foHJs/8Uw2b95v/mZ2hcGNRIJITH6MuVfGw85kQII
mYtfZIn7e5v+gOT1Z7cXMEDrr4bC2UG9uQx+akjhJ4JAdEf0T5mRPHNjHgDhYSE8/omGoReS196U
f9y3H37Eg33V9SUwcNH/48j8jXL9iYp+Ci7PTvlv1XoKCiSkiBIRCTKK60Fcf24f+MlXuUwyDBT5
Bfn6LKT//XC+nSV+7vds6P/HdfnzTXg4O73+mbkHh3wQyBTC4pNzeh7Z5YkHujDB2P3TJF74qPP0
sTRV/wNJyF89XxjE8cD/cYN4NmKoX12Bnwp/riqPQKviEBM+h4znFSxI4inFGApYf8LywiauwE09
/pAs/1fPZw8JzwiX/MVguX2z34evgv95c3b1U2VGfiIpAo+F6afZfy4zyhPqCk/C17dN5va+KB5f
ffifN6b7EcHxRfcXKN2efPjl5Pibw1Hi+uk1E3LiCVCCMXoe5DEBkRgBHeMvXNlN+WPC1ud+L5A4
Nv9q9hKehtc/k/gC3eIUS06/XYbHkMhzlyGQiJ8+L/L5Y9bY/wAB/tzvBSDQ/P8bj7+v0H/ZvRBA
1SF82vbwVZH++0ef6AxsxXjR9Xu7Jz5xo82H318fedZX/Ox4jWea4l8y7cs+j/dd//trLE8I4txz
XYg/UgBhe/1qenw6AmhTxATU+AkBTCEkVabtk6ftGKDzc09i2JXhChD8X7/qzHA8BJUzDzOBgF5g
iVw4/mWnybkpFm2qL3Px59+vqqE8N2nVd7+/9gR6/ar+dN7x4STcmMCKAqLIKdBFzqHSUz/cX8J2
Fjgd/7/CCtoT0SMl6yawE2v3VjeL78Ta8VG7xP6YuI5PujY/pTMO+mJx/M7U2o/TplSp46H7ZpCO
orZ6zHmDVSmZPgy4m/0sMTookvE0L0W7Je7pyFm88xKVVUIr2/V5RB8gZg9vyyoPLJGlX41zfVk6
ZFZzQG1NrmlBz2nuopWXizlYGut7o5feiEoEThIbP2V0DIs4U2ZaCkXiNF17o523y4D2NrXx3s7G
VS2emlVs0x31zua4pPvass5ndnaDhjTLVazrwU/HkkadqONw0Iuj5FSVtzxeGl+wMjnNuafVxG2v
Rnd62zd1tptZfFe31qqZLvM6c4c06gZzR7pcMVNm+zSpN65N8b5dnPrcJiP2qUnKKOvxsuGO9xHj
2BzSeNmS0U2CVAx2Y2IHB410ym3JjEqqkgaupfWe69JRbTbGgR1KG9WFLcI8mxo1L165aUk+BXOR
7PjU9YeZ+X3lpI0yHov9ZMiZWrxiQ1tbRMQuqXLibNhNzW4eGr2m1H5sSKVXWKZamVxv8dTTcCaV
VKglcm+5ueqrcVx5Hcaqco1YLY3qdNb7dEIfDENjqPH0MSvpojKnQX7qxlUI4X7bLnbciKxOVNMi
qXpYCjkqfHeoh0M2tCQEJn27xFZvUIcec0ublX3XLJmzdrpxUfmg9wUp79y6tvt6mN1rkb2lU1ne
mgFXlwYvq97mvvB678LpiHNFSu/C9k5xKpNKh62TdyGqG+fMLT6244RP58mrg6IbbCD7URzShYuD
W6brJG712surFXHLMXL7Ul4wOeRKYMfzpxzhqBndm4GMb+cxX9eWxn4nK6sKHNC4v9J1veuQGTaZ
7s6m3s22+YSjSfJtzlgc6jbO/MyVmeqnaoMcBs0pU7kkzSo1y1083heUT0HbD3S9mAIpTa/lxLMw
dypYU8u0r5cRB4PDz5YBh7MexjCpxx4WXnmuRfw+zdkY4iW77JCtzssqVXGWsKDsnD7ITOkntYzG
zrnKeN+Dzco+0l0RNAsZNw0ePlqvNb5ToYciWdzVMCI/kV0MBlbBKKnMfNvHCUzB6KjCzfaVS8PS
SBylE9zWTV1vNY4acCiGaEEGRTCIOaSG45WHKFJdweZo7t1OeQWffdFRui2T6aJKmtOlWvLIlFO6
0XU0jm5YuNLZcTQWqhhboloQtSNnEWpKRL4uPXHpGpqHNOZ3Q+mMqiajPB2q4i2xHKAV3Au6pIjM
QvdDIqebEpsPzbw0KzbE26Uv4nBJFqnmAiM1OI7Z5kPp46Rdl/WoN2k3pWpOhyU0dRkHeuD+NHZ7
7RbluiSYBdroizlpASZnbSZh/doRuXKrovI5j4U/ZUMV9LRMNrGl912T51GdSB6A51s7ScT7dDrv
PVLsJ4NqNRvvLjeyO0x4jFLSxleV0bulP9PjGF+ivFeG2DxES3dTZpauMbeDX9lANMl4PnSJUcKg
JZRmWNXuXEWi7MG5HjGWomJ+aZ1KiVIvUTsWSZjR2io76r2pxqXwW5oGxJT5aWXcNKhtXkRJHfcr
d5k738txwJFtbixjeTjAvUW2LEEZg62n8x+Wlt62JUnUloNeaznPfqxF0LfupCwz0DRXfxjWOn5c
8tCmDV8j3Y5K69auZZ2sk8ERZ7H1tUdZkGLt7U1R75y6ijeT9YSPHMxXGe3aVT3Gq2kZvfcd0due
VhuX6/adKZL3KeG5mlqHXzVpfQtbSrbFHCd+x3oeeG29Hni2Kp0mxJUIE+L5tso3Yx9vXN3dlZht
WS19O8cbu7CVXop30ruYXTCIGHzjeOahaSdRA/GrPZiRroZp2XbvuW0CUmYry+rDkEz7MW7DSWYr
zcdomZFRup39slpWc99cZEN8Ww11quqUvdflDtVlmKflmaebQ5uYTVrY676h51g8SlEUQZkPES/B
QjzqDGrSBq2zvPTd2MvWZSzBqEV7N2QBa5dDSsbTCfWzIiaFMNyyy0mDjRNEdwmaVm4j083s4Qtc
01pxTuNVX9N9MzZRkzRlOFQNLPQu2ZR9u6kYhZVEiibKbeObviHKuA0LB9ScpiNZpV3WKbTICUJy
d+ExjX1OaxNm9a2O6+SiLMsxYHRpAt7W0Vx3u4x3dUC9+MbJaaNiomqniv286UaV5llocwExKDkM
dTKHbVWNK+rHXbEFg6rDocy4agi54HyqQiyNVTWlpa/NdMkYG3d5GhN/cdo/DMVBnlVDpCuk6gwC
3qKFiFIzQQDmmaptup6rtgggMhfK1bZft+7i5+nd2INhDiMfQhj1ey+xPooXqxz3To4LVmAVKi6n
wS8b8rbMweLmlOHAa2q9nidy43T7vBae37hUqqKrzsZqrFfE4rfLqK+GoaS+tg2BCbKHIl1uyyUn
CgqogyqGTuV1HerJ8R05zeE0itG3xju38bTPp6qLms6kvhhHZYZ0XBWpKwJeI7wy2NaBZjbIKe1W
KEN+X4iwwE6rCk0uk8UuwI9M57tdN6gupe/qnOkwE55VQ+F60cAmV5VNlflTk50NBNbNXA5rORaN
wk62L5o69uNJnudd9SBHtCheYp/hA9XFRtYLoFg0N9yDuDi1iafmWKq2GZ1AT9SN4rIPYj48klZc
N1n2gTp8g4qsDyd3QQETfkbjKpoh3vk6dbGCh/PjqtnkYsz9vH2nk2XcoHZylF0g8I6Vo3CfxZEp
OrFHbgfPj8JuHDtf51mvUCE/xGc9Re+8WharpTOxsuCvZurtiFudg0c1fjtZqnokEkC2fuhttkPT
HWlSCszC+5CP4C3RlEjfTfuPy5hfioQNISMqF/oDS3Srsmk6NfbtMnOtGHjIy6W9aJsH0XjpvqVO
rrDOFzVacrc4fQnBMSiktCEu4w9TOvUqd+7ncSgOSe+mSvbNopa06PyMpY7PR5QpfYyz4O17lXVA
CfAw1AFulTbFFDT6VB+DPCTnH0THgOolpFXYdrfDzM12qVS8ONOhArSN7LFvapqsW991Z77XJfeb
vhFBKyiEJtEepgqiVuuQPV/ixwkNt/mStwFzbBM6BTovEBs305Cv+gwcgztn4dKRIeyzcttPPDk4
lF6VlrZh00xCJTQqaS82rZip6kQ/+92YN4qU4P/rCtgRHSF4ibSoYKnYdd25fQDWX4KVkuZ07gkk
GAOEkkJAFBRHRmo5AzpGRz8XzaVtvHeFHua3rnvBpr4AS57RLtVmuRSxVd7sFn4+T3SFrKMvqIUk
xRZ8N5HxOluYSgpWrBvHalUOwqzjrMNqEVREoE5lqhq53sui8CUw7Buaz4nf5zSqcD1tWj/lfadk
I5xwLGweVQU2ig1yRbvcnBLpdnuej1fxUp7qltfruY4jrym9MzsMVj3NcZUOcBM9JmtiO4h25wkk
UXHZyi3o+EmQeTYOZQFI9p34SIS8XCoc7xJrooLg6yWG6GkKe+vywae6b8I0brKQjpuUeyLIyyHe
mwhiHNmmUM8EftQOgczHfF909OAV9aySfm5CoUt01lATtLU3v1vwqKOyqoftQhlgOarYMAw8vc/C
doQQ3KFpDLmFKWud4qIAphtWtqr8FJF1CYR6Mwq+swuMzTXensSOWTvVcBPrGEVpL+9pzZhq6omu
h6bT66xxIRwOp07Tu36HRrnv7ezzhaaKynHyXc1yPy6IG8jOJAFhKVFENGLF2ZSG1JlvHJrlfoWW
ayh0sAMr2gt34dd2BnLcHZM5p7UPnBfXjtByjxpv17uNVp7J7rGAPCjWSo9gWguFya/dZOdO/Mry
Ch6rLdKobU2lnDk/tNwJl2YYN8VyZDb96Es9o7N42BZJps9xPKpElF6kZ0MVZIqnbpp5h8y0q6JO
63AUDvi2Nv44eqU/cDzdLS1mSo6G+Yk3YhXLbEeXQq95k9dBYrNVoe2DbYrTQsR9MDczVoVnPlDP
TSKZLhuTTmPgud02p6Zby5TssJuYVdWaBxyDLy5NF9gUZmGGJPXgFtU5cGUcYTp+5Kx43/FkAzYR
TGMF0RDF51VcXoHEEHKR63Uq12b0sot0gaTCsysumszvS/CPDHm3TiHaTVfRZVsN9ABmAklLDE5p
gnDo04XtnHIuNoNpeuVNxteOl/ldkabRU2rz5MSIyc5bybJtN4ldstTpis/LB+Aua5wnZShzUQZU
4D6wFEGuXN5XREBuRSCH7gl65CxJ/IkvEOynkimT0jODW3xIkmWdOSQsvGl55E12mw5pfepkEAMb
yBFSkQwBT9aw7vOgErAOmonlQYqYiao0geg2G8hhivrMmYDuxi5Xdclx9KT6/KlIPdNWHky9tKlO
/nyR58uf/7o2Jfw8vWfyV+PxPaC//jp8foHou2etHs1xP0j38qTjaL5c6683Wo6i1JfXW16oXJ9e
OfobCey7B5/pY8+Kfp93QBwlJKh0fU8e+1w0/Esce+rwpzbmnnAkQMRyj9UyBhLZZ23s+MIRg60z
goIeyjzYy/+XOCZPYC8GQRISruNGWQG62WdxjJ/AdjPYqiEQqGqUe/+VOHZ8kK+1MajwUdDDOeyn
QlDwg1rqc23M8LKxvecSZQ31VM7vFgI0I9fTrJC2Qo1VuW8lvWYokpU0fl12kLYKsZIDe+uiySfD
dNUyu7KTfuyaLPG/mslvqHcvB0hA/yMMzJcgjwgmjvu+vhbvskkTD6Ugu7hirFXGSLaWlVuvM4SL
LfxCfEMclylnccMx7raJyR66qhiuQLs7+pq8iWScaMjrFgaCEwRSDRfZmLr7+P2RHksFX08lDBA2
ARIioAQkATtxnOqvZUZ0RJA3kIB6c31ntLyzyTIfjOi6VdIOR+mkvVhqxwamd8VbGyO+65ay8YG0
FpGrDVnjBKWhHdgGYKkueFGs2QQqmBnq5X2rpzWp7+JuJhewWbe77Gl9rWvKd3hwR3BkZZeuem/5
o4EQlBRDvOmahIhVnMBrd9TphjO3ewdSrbiem6yPJMoPki3uLh6EEzVUl0lQtq1PpMPDtCJzAAKF
2Xaz/Oj07nDOi7FsQRoTRjnMTldONtSqKWzUx1570Q/ZAAXqLy/sfQv5I7Jfy7Ywn55LBZiMiwiI
yC+Qtw6pcT+1i6pr52waMlfleb0EnnHmKD9KTWnsbbIm3vRAL/Zpy6+XpMrWGcaFH2diuZDu8O4/
jOnfMcawFRS2vMHbBPRoOs8xbvIWj2kFeRRt2HwOmfm8r6y9rWfbn049cg7VHGgQnC/HvP5om1z6
bTEu70uD3oKeh9T3h3PUyF9MEQNX40molQiKQV9/Ppy2SrthLCF1nXtUh7JPkkMpsimaMAjXqDd3
/czsOe1LBFnpJBxVs7JfpXPFNnPc1HfEHfGO5hneljnfGI7u3Gny3rHMdGoczENcM7HrZ4SBzpSQ
vduMKEzyZDOMzEAOADLTVHfFrqJ5+inWfHqD8Vvw//tUw+YnV4IT9CQ4IPliqisIe3kzI8jzmvqW
uS0JarwMakz0H8Yif6bzuK7KYblx43s2OTlwY0miivbSLw1vg+9PNdRDXsw0vCWCpAtvxRHYlA0l
iWfG7S2xMKbDcH+vrGIFQndIwEbPlxyV5wxn596s2eb79/w334eJhBAgMTlagAdAP7/pMtosA2dj
lDTVjcNzcCa00VBBYGCK/QJa+hyzfpOkaazGuBqvBtt6UUloGqXFO17ocl9gT140DL8jOIk3CbaZ
KmHf+X/w0uQ4kq9tFUYKuosgFGITk9Q7Tt9Xvq9acFphxo1aOH2r8xQroH30gPF411U4hSS0drpV
M9X0hpk8mLUXX4qpj7fZMNw5KLN+1bFpN1jy1o1zOJ8XuQ2hKOIcupJuh3o0p6hsL91xmMHFd9u2
9/KzuZ5vvRl1p7zUuVp6bN4urJn/g5UJ9hJ8DLbFhSSMQ5g8Bu3nT5dOJJ1z2teqaHNv4xC5gvJB
ew5vQTu7Po0n1SzyOi5JddU5Ru9dqCwFqKof0VKSi+OxuU7Nla6IszMSkgFNUyeckjoLu7ZvzkGY
CYaGJle5EY/DQrK9HK0MEhzbqGzHrZOO7sXAWzf0HPMu9ky1dkT2foqn7np05crm8y4u0HzjIVxF
2b6d3S4s5eKt2QA6uSAWSlke4ttGyuqqjOlpvBRy3cXERJRMEDd5nq8T1Nw9RS6QBmYQ6g5OGcOb
31rD47Ecb8ahotclP2BP05ti6vwR0eRgygGpJx/XxnJWlS3tMXuBCkI3jVtXTBCZajMoj0ClqJlb
ftUt7rXrVF5UICiReY1H3yLUhGMO6l/dmP4SvKY9y+J6M2NB1rXJvAA8gTmtB2ROJVn2LC/A440j
iuzSyVBnc7vO+ExUNyX6oKuh95d28kD4GLMNYTRWfQpiEBEbZ3L1oSaXHu7pYUDgENM6ryPTFllQ
05htXCGScBAsOx3HtAXhH5loPC6++fjF7eR7bt5d90SOysYC7Rddii7CzKm3PUgPa+aw5VhLmHag
Jr1zBI13pEycnVcJFDUshgIeb72zp6/Gzl4Ihaq1nJvqmDbPwVxX6BFI2bbiH3Su3xvSm4vSQ+6u
FHGrmrwBySUm0h8bt7qFxPisGzTauAQ8AIHd8YckjhEYG2gRPXsEUbe5G1ydgaLegygOSkSGjLPT
UFsDvOE3s3R+Xg3mos/uuskrrzsyDeEnB8NxmfheKtuLapHNmpuOQ3WQBKnb4HfaTWYlqtZe9Kxn
AHmT+nldkW2fenQjRzJFsofCorMUH9qKQW5b+15dFavpuNALw0Ajdtp1HNMNsc14x9gxcfZ6R2nU
NbtsGOt9ky5/1IaKD2XVhEXuHJ4MAbac60tIwBNjcihJFXY1wxLuce0G6IkIMZnKM0dLHhFn4pAO
4ptM8zIgs658I9wy5BmKEh2fW4AwV+Cupm1uYr7LQedWbm/ALr1a9Q1KV6JyyV4i1kcVA3GdtG67
9lyQ9YGsglc7crinro2k8sJxY6hg6ERsmkyKnSPq29Qbs/1QcxGZJhYrgyzIgK3dtk4/ruYClm+K
Ur21zVGo9TSH0+RdjRa+E0BS9ZTvy+PXktA8mttM7HVcrbqe8aune6NeiH1JQPOGqnu6copuUqkR
rRroYqM4nx+xy+q73NXCt1T2fudW7Q3ElN5HvBPhU68Kt3yXUSO2k9c/psSdAiiNmzCdMhMY4yDl
mj5ePzEGqPNXqrOSXY22VCWe7IpB4n2wcl78ltg6YgLEXVym4FFwR/yxTaCmMZTX+UjLqzk900x7
iuYj3z09gR6GK68borZypwOUu1LIdZE8H/I0U5bHyW0Vp7nKDIZyGxkeMisT1Y1tt8ohrBzqxu6G
ikNFn4CUM7Dc87Uu3E3Mli6sce4qJ7mgErJ0U5V/aMPZW69e7hqdbljXLlBhyvK9deoxGJNWJZ2X
hI2x09ZN7KkXo+LUmgpFWdxnQZqi7FL3wD0Hz6w7Z7JrWs5Q7O+9YR0/6GIWGxBM5JkV5TauG7Qr
Mud9NoIWNGNZBeOUzWf5ItNoQjSI59mNpJ6SfYdiqqaZV5B1gbry9FsHtcNbvozvcLopkLQHEJmq
U7YkMZRKjuHRrTqx7nWHw0RC/VTYcryW2qt9SvObGqXjJVjfneTLAtJDz1cUClBRBtXYCDbfmDXi
iVC1GeNde/yS2CxBm6Laj7kooxH+jxWKSAhMdP4j5Wxe6dphV8kch2xk3gbMhu/SBvMdrWml+qcA
D0X13pbOFlKjarVU/Ki5DrlfZ7N3oGlSqG6u0hXuoYiQgwyJ0vxjU9p6q7OlVzjF6SkycRfkur/M
nfEWATHa6GwiW52DTtK5s75kDWjU00Db21jmf8QduPK+tb7hdRWNtKo3yTCBYly3yRV2ZIjmeQuS
5ngt5k5EfNtazndeGeMogUrO+9Q5m4fpNDbDeduVYOSkS1aSoVmN1M47Q5IVe8p5Egd3+6eMyxN6
UKlGUF+R0znUfEOc4e6UoHQChTt312Pvrr12yO/y0jmdBATgjFZnCHKGVe3QU9Cx2v8l7Mua5MS1
rX8REcygV8h5rMwqu8p+IWy3jRCIQRJI4td/C6q/e8/tE3HOC1FUdXdmkpL2XtPuB0VF3SQ26XZj
Y8kljM7W9YptP0O3J8WU7kivo3OhDc9jLzAbwondsRM2xPhSRa19mdE47VK3gx2jJfvYg7Q5RC09
9ZVsdiotTmWigmcPnLRpSm/aWtbp/Qg+eVT9gSYgKRcudb3oAFJcqwoQUbSh+9nn5hCQnl68oK/z
hHXnGTz5tXGbOovqimx5JPT11DIqL/1yidykzlOIoztPp/IZlSTZdepQsR13BN3IYgqg6/bpgQfF
nTGFpUsGb1+H3OTTSMovEP9mossba22GZUjumsnpjjeY7KTq51ePVnfhTIepKzOv88lPjeYpT5dH
JE0cbONkri90IPVF1BVMBXQ+DyWvn9EYbqvQpa+RhkIMtr07diyG3KUdtetTftVRP4LvmPVbOhR9
xkXT7JjXOxtQ9OLi0pgda9c/msjibkjFRZTRL9oKflMeBJxgDF+lhvmn11Y8wEd+GdpE5j3h3rNX
id7W3IOYH8P1U7RjKHc2EeBBB4MuL4IUEtTd2V/+s3BTeTkbldprI52TjPBvQJgf8PEqH5rDzHND
odfWLO3esaF3cTfyZ1G5b2RQ/C6K3su6QC6nDSsfvAqwDljwJYU9Y9v0T2Pi+jG7yetYUr5Z0cDU
QPP3yxLNuu71i5Z4CXQx8waWFbYdzTB/5Z6/ZxWQ4h308PwX7EAEAswJvQ0a3tLO0H/7dgM/kngE
bfm0C+ExhQ3KQFqg/RniW8pIC/V7evPoVG0po+CHCZEvfnCH8gO7g9/d4lii3oEL3UKUrzbzVMCm
YM3FGwq9A9otshHDfZ6zLBzsP13tWTh/pGz4C/6JducLgtU0dYrtp1iEwKDzZhoauRU1tq43xf6X
uTFyq3j1xZjxIzDkmeq2fZNLNZKUgobJUknsU7i0PFcVhB3fbXgGB5d/HEt8Xf8Zzvn/9KGBa0PS
JEww0SaJ4tiDB/VfQRKJwV8EXgsIXVUnd079PR+NegLl0U3jmO+BNMOZOulpGCjbTKmst2gY5X29
lE2yVVFYPuQofq4PnFZ+cBr6ODr6WuxZM/8XsuPfMF2cIIjvJnjbyGD4/+SzfD24TZFqH1CusXkT
kvLqz1VxkDyR164qbiGE3Vud9uW2C615+c9Py/u3lydQe8D+RSTwkHJeRs3869NK+4QSPymgMPZQ
WHRf0V1FyimvvFHkveuKQ0iHBtA4Lc+sIvKWjLsh3dOu3/kECs6UePNhTGMJl431N9RSQMhEdLeC
Ven+P7/Z4N++WhInYHA9gqwKzMX/fLNlwcNJQTPJKo+jOYeRL2PoX0w3nYMkns4zrZ+DXwSbSpXT
F1OTrJn94H3pci41ZlTlycRttjaRODLp4lKU0BprcyQqJPvUidI8lPBn6H6C7ir5K5cSeGYqqh2V
bvRNJARFUjjoYWZnl1IS/jc67t8/IgH4hRIbgpn2vfQfTLF2DDO8Tuds7Shng0oJiwKIpRRSyXZE
ICQPltXqJHLYhi1cZZFbsPN/ftALJ/5/iQZoYXCaIlSKl0kwReX/rgo6lgATYTJnVMCpNzoM6rEr
aFZNLH0ImJhEthYHNhM/c8Bsb4pADKcIhh+axsNfs/UbHBpV+19WwJLL+7c3FsegqcKAgK5a//4v
DMhMrO+0OEUzAabsorh36fyxvZVaDmhJq9fOa36Nng/A11b1phEsPI6qnj69pG4SdP/lSYHE/8c7
gu01jGG0TsMAVGoY/GMDlbRrY1l4ONWYTLOu239yDCT3reo3kSn0Cc44uS9D6X5TcA+4JJleIVmN
x5Y07Q4eBd6VIODcnp2U3zQnh8JXmJFoPMzG2eioaR8t096VDFPeNNEo4IODsWaG0kbbBr4zGFtK
R84vcdH9rmRcnwaTvspByLviJb+vFHj8fYL0eGMdgRty7RAiJzwMqYoA2734xmjNDuvOWIFWOjkS
MBTbYy7pz09y6bMnhuWi2leVIx6JIt/wbJ+NAi3beYUG1jynrcJHqarwrY7JfWUaxKyah59+uNtP
dntuqYKPp/feSg3TWaM0GtUF4hkv+imMnbIgUsGXqq1fun6Wx6Il7qVIYeSrhp3ryfDmL5fOB6r+
G4tONDiiaYuyBEhj2xsFAlsYzXIhE7kZq7jI+jgxv8L2jwQq+62niWVuSzjAMK/OXVmr+5TiOImJ
e2zmsTtaFvF3PPQQ+KuqXfVcP4rrkMOUFv4p9nFeeBEwRUWjaFMFUX9OFemfwVT8aQqpdjQqumPr
dE2miTs83cYFzT9FMYpNQndN6BU7bti3AbDotwq83K0TQzPLwzxkfrc1qeZXQcQzbgb7I7QMwKUa
yXthVJOXgps3TYTceKZVDwst1AATB6Dvt0Ep7Edp2ZT5xqvhoIwpBGWsIWtKtG5LT+6l7ZvloD6C
eTjQ2gVbhP3to/FHxzCKbbM0QWOik7xL9CWwRF1DmZ6Dhg7npHzCLmleEtWYi09dBY2HiItSY7jB
ljN54HU5WRqAuk74G4Sgz2WTOO7OE20AnwTzLkPc9JkLH3bKKPledxU6Mu8X6b0e2zV0L6bTPJt5
oE+iMiGkiTg5hn6VtXD4Xt3Y6mMo2K2NpHhUIHsEmRIIy1EIw3OHpQJXCfGVt7jPhJ+Hg/g1uKn/
ZWrn8vY/d4qH8I4z2ecO4nkv0k4AiJNJvqZyxMbw06yyHjusL+I6vgsPT6ewUO2jhslhq5vud+wE
SV4XVXmOTPBckbsG6D3RcEbLCZoYbsjR2Qm3CXdh2P0g/ozZjB5z9kUwmW0Ng92RDnOazWM03wX3
ys3n4TrDSblFlva9DsL2bFN6nLRTXjg6n0xQ3WADenzZn17eRHO0ndpieo96fTN1KF4KtlizmP8X
h+73Shsg517BwQXcsG9UE73yqUD1It5fA4veAPzDW8lwcbvqPS4jc4k4VqJn3WfhTPI4eSNUK0+U
28rpqwvcS9dpWQJC12SXEIEGwIvpWxooeU5aZfvMA8o7V3CxdkU9n0y4WOjD5NvfK2FIxtsceSTv
KDqJqlJZ69fpuV++24JmIuijS0f0CIOze1Us5S+oOhwagA5yj43YPOVc7hlMMfnoNupJSznlTuyW
mznUD9gZuut6kWLoriXgMqTCxj+6Ma9e4zbnPJ5ejWUJACozubc0K87idA5kH+3bsfzDx8RcISH6
Ry/dRQCf+YrM0xnyy1qWY4VjQpt0H0/OtHMdJnfru+ez+8aGjh/Wuza91QXJ2VIzi+nIRFrsQz8x
X1O/OCE34G/Wo3bWhdxC8SqPM3i605ToZjfH4F7T+NYExqJXhW1cREKeVnjMEzCtYyrzz9Oawk4X
tsHwQuG/yEbp79cXl2nq7Am+7WyAL/8SuHw/d+xcLf3ZQNOHG7HwFIe+xuZR7NBbOH0cCJBuHc44
toooawNxTd1K5ErxYW8grm2Ije0egsXWLcP6FsoJ272MfiDL4H9hquA3Oyc/5iShZ+EGTQaOPbn6
2CPXwHPine8y/M4Oxbkp5uIcCTjQmRmDTVP03ZGGoj2oqJZ5AI5k48uyv9A6khvVjvbQNCbaCBfO
Z0dWdoN1zZ4tDM/bz/2yduoLm1M1gfPCVDDDgA9Grk9wps1ijGH1Mu05peW+jgx2wqCszBR6augD
wavrBacCfe5+SKL2FHrB2Y6d/d6G4GrgPjo4zLhbp6N95kz1Dxf89tbI1oF1p/4a6cLfpjUJNm3C
6v1Qxs2mhap6BuV+X5skqpl3qPzBP0gtsxAelUuow3ofosbu4PhPH8HYw8E36F8B0PqjKz21FTGA
dtg08LOmhfvwQQHupoYPF9KwJl8RZsDdekMgfjY2bX45VjR51BnED1bYHsDKQpbKSfrxw4/1nCVR
LzaKBdP75H6Ug7nBtivLbOI/05ra3415s9P01nKjfjhshhf+r7aHBOgOrdg66yERwOUDy2Ervylr
0Yx4soVLR+6jNq5zeEshhM0mzgM/IB/xGDxhthlM8fR73ud9WfnzwQ7xfX1XIz732WN1Rsum3onS
ERc0t92Z+T0+snZ/JWGTnmSgyVkCuHXSBxszTuN5qtzynEx9DriebGUsylerIp6jBszfWla+lTTz
hpY/QpgA99AcpjwlBfxhKU22ZIKZu6p+cqsPLvbKw6IQo0z0ctg1Sx3zm0nt+aDHjE3fijqq3t1A
HmHp8rat9ryzE5bJQQNR5XXk0YyzcDp5XVjiKekfM45CEKse3ftthHTKDFVGWguK25OPVdAJW3ps
0uoE//J0cHUHz2cAm0euRId2ggwQhHT4p5nqq/Jn1HnIjTveF6WX+WbOdaO7S+zz7iZjxo+V75bj
EduBn1ZIIGgI/gCd8A4egnhTlQ7s78vpVrpdbukIcRPNakY9Q++2ScW9VeEZ3/Be67l7r7qSXjQ2
JgI5Ps2C2NbPsSDvpqmnb5bXFCmnhL75iR4QPjJfIhf8WDgQ+tr1xfCA5c5x/pSe26BKoyGFWJps
wj4YT7Pb6YOnqn6zUias+ZrE8ORONum/Nb30M9567UlJTODcct6BZbMUbrMaIpDo5tzBeXec+EgP
rXfWjW/AZEEa450xWTI20a5eDpNxeWsjUSDqmnfHhM1pjLS50qq8isTp3vxInpxJD984COhVf/MC
W27iOe6uiTekyA9M+thShsOlTspgXw8gP0K3/jajadihS6syJZJ6z5auph+xstxxuPxn2IWs3CK3
/6vC+3eIDioZwBcy6P8gL/yQ1yL0EKKbYD5neeSHZkGpaLBqGR7hlATHNWFg797xrD3HXpTHqQ2O
OMns+SpNNP50QIp/ncfZZBrBs1xwHt40Ne5FJx8uC53cSl7+UG67pWHuGW++mElMw6bt0yxZXO+l
5eqccrc6ghpH4i2N1Wa9bfzp7z8AI3voxNXXcZhLABCPH2Na+JdwHJydIjy8JxytaKX8GqoDH7JO
Nm+9SdKDHmj7pgfkEFyaOy5c78FSH7zlAlrXbk2S1FsSQ6EC5kGqpyPTi8/7LtNh0b/GHGmNZPxd
RPVi9UCHGjbB8AgsdRd/z252VHf930vFGVxW1h3200JxBWTWOzUSRx0JfBztMRxt8otoj+XGjrug
VvWxADzPZZKGXwbY05O6sftyapN8RXWRk5KDa+c6q5HGM7ADnoNK1MeVtWnxiTCsDLkxMk+HIpZp
3iej99Z5abp3CvviUVg/10VItOvniNLIbRvzH7yWxW29OAGV18rRmXZFBWc6uKv/fTxQsX6kgxaH
9QSIBnoZ0J4fuWVZPRH7PUpZfOSLESEubR7QbhupXr4RWpuXkOXOr0i4Ikv8ont0U2TOfstI5ow9
onrwqxxWKg+qFJh+c+VcVOdeBb9tP84vlrJftUaJGkO/uSfE0E9ZCHz4DUrfArzN1453NC+j4ZMj
mI0b3ygbHx1PkU0gPd9gl4lLkQhxSoQ5RMFlakLnu5ySEC7mutiEVjdZMai3hCXkaxtVH5FJ+yNi
YN0OkiZ4VDJxoOwCwS82vI/CJFeqE6wbTurMBbV1dHg1HxiR0KhW/fOvksTtJ7uHSIzduRQJAumx
IafgZK9y0dK70ZY72rnhK2G9D5aD1Ld0dPerUgZEvYlDh+bFaKHiU9f/0kadn8+sGI+QEn4ao+oT
9bW8zy6OTtLO+y505JZNY/0A+46QpNo7k2/fezHuCeuQIhomAxw+5K3Ho18TjsgsIn/3xpa44yeg
ojoMNvAsuqhOTVLd2fIaVTM5JxyI14DEv0nc6Hc3ro5tVx8/teRaz/q1T+OPuTIwc1HvTyMC9xKX
An4Klx8cl5Aka93E3StD9LkuXecglp8gcjmHWVZFDl63zEuXp+fJ0mmHM7u+EZEeRm+ot74zy7Mb
TXYXOSp6RTfb56a2ODQ7ET1sZYL3SIkvjaosyhuSV5FTvNZO4by7pvhIaueVUD5/F1FwNlVdfSl0
7Z2qCgha1O5hgNTy1oWAujO6jHsh3fbFschgSfFlhnXqtwt5e2otbMYeFA1HVelvL0amuC+ufhdX
L8ZI8uaIDUn4xp2FnLdaleNOOwy6DSg7iLaMPkfmpoeIteHGzuQIEyh4ajj2tk5URltfWJKRgHin
mDTdoU5Dneu08LDorNrAcw6sXZBqV9cTMjM9T3eSDe0WfkFQds2AFM84BTAQHVYXBp8QmnJapzyE
oYxPnUoWZ3o1YRuiijdi17Q/GwTb8D3Yj5pLWP9i/ZXViztUaIMsNatfxrSKtyudPiaDd5g5hCSk
pbDZavtC5si8gJZQe0KKs1OxH70R6hm7rbzMbfQUdTPuZT0m2eg6KZDm7I+7z2IrB6lQ1ACSJPbY
df2p8v3rgIHYnx1FYAb/1gXHEvUjn+uSbJXl9GWck/KlMTNkBZ9D8FpuqyAU0Drb6ejV3QhfBPKf
VKu3cFknrmParOQhkqA2nYBxCT2gaR1ebA+CoHbtkYpEvXVB9BMeep3FqSwerlTbIULszkVYDyig
F0fRwirbSVgvXFARxeIKJ+YAHofdqnGEa1PUH12syisk/QqaxxjkveTeV6W3QVj17z4ddn49plvB
ivRGeZVsDITXtwJ6eN+zL2txXy+phcQ9JFe8CXqdEjm90ZKPmVNxSEY+eQegaY52beDiIFR5IeB8
CMtqb0fY+2rkscYBqrrx6LBVSVWAg0J8OwKttklC7W6awFvybA5OQ39ChJIQRCQiD2YFx8jH2MyI
0RYQXFc3Ttm9+tLpr2hVcx1Q+2xtyU4UqSGFBMupQeeW2ZAaEBll+fTsuyj8EN4HXW78FKacmJUX
GKjstnXTZpuaWoNLMsUhrefm7lFn48kpOAFxhJso7rDV016iNYogDsoGqQfR1c/E8ZJtV8IX30H4
y8rIOrepRCwHJv05RzDbv4E3U5ewIGleO5B3UzX/QP+eiYnIbwJj2IBq0z+mi+ptGbk9on2dLGA5
iP/y/CBC2UvGrRuo7g0mNzerry7tqw8U4XaDvAI9ybZmH2Hk70IGWt4VxXklmEy5WoERznDdtNyM
IeUvg55GpMQaBDPG5FHEfPjmg/bYlsNz6AzfUJel2BMqOk11m6+6z8htsK0Ycris4FvreOmXum/Y
tq2dOY+5/Cm9GX4PP3aGXQCqKNOLHzes3T9+Uw0nZfSJRLW+oSqpewrTyUDK+Or441fW4tGo5X9F
MWvPv/MobjPX4GzJXcPtRjdRtTUuwkYSxuXdJz5vINsBVMtNqImPyK8mJ+vT12ndwRr9DIKFY7VB
3RV7ZCrm6/oTHDbYgkJFZ0rVOQZiezccMcCR2h3SYWwH/YRc6Yy8yFFF0bAziLq+wMez7/1yuvoe
iW9knsEolf7NkvrDXxptNGXzMWnpe9AWD6SuYokSIbZeFbJHtTTDiaNqtM/Rl0krZzOQiD3Xi0R0
Jghd72W9Q4QsxJkvPwaXJhuEMehWW6YAzCEU5VYjRfF537Juvkt//N5pgcwfke8oBggI+q4ikIhh
kAduvsOv5NzXn4ahcDampRrCqqCYzQDggBEV0atO0RZoTuazWAxxtpnlptXORze1Zc5V5SDnF9b2
Gpse26HK3eXT+mXbPUtCP2s99hFEBqPKLEF4su91ivX9/6XCtSLHtsy9DhUKAufaHgwFbE3G2KfX
SP7i2wamou5FB0VwqUe/eCRFkbx4w+vYJhXCzQQmuuV0ER7EqkRSfmpQtpBxxkwEhUVy8ouRZ+sT
bHXM914fWxg2t9brit+qASph2M3GOvaJfGt985xy92mWU1GczY1lrzJGFBAtKfJFck4PHkJieSAT
d1eKKnokREUP44OOTQwJgYA8cqynvtzBrJHxrqB7Uw3DYYZB5RbyficbRrbaHZpNODr1NVCRn5GZ
fUAikg9lkiiPYnSkbtJGr8HYndwixSk2Tz2wuf3OFtV/vdA2ODM1gvmaAwo+qYz30g/yiSTDQ4fu
nIGIDK/Tu+d1/VcvLTaDavUdwwb2cTDSV70AwshWDNVnJvchJOl9IA5CFCmUF1lUCC3CyxMtZRaj
Ezq0earalWT0zuvF7ztxCHx7ipvZnkZz62Q5oB+ae9jtC4U43CpyjT4oEwwJCRN1wrhclsX9gGOg
Vm24FfhbBqB/CxPHHj5p64XpnFSiLvSPkcl4Hk09nePBSWF9iH6OcJ6ehReFZz6mGDjA3cfkNYfS
efqVJfvKI5CKdHReL5L5PyKd9jgtfW5P3dCA8kQPuC7AgMNW4VuHHWmc4iTpsJhg76ZbT2I+ABtR
Q3snGp48rXzkcodoG9RxXjFlb7NX2dv6U9ojcoe+CWyYQSZ0OQzWixeDmINu0m28ZPrBUjpc9Tjp
2yTHb0TNzeuAYoX2Rj2TGsfLkNT3RsS7pK8xGKGs/vr0WdYGIL9YuhP4XRBXN3zeSNVBP5WJ3dV+
D1JDxGMmWp9tzUT0lslyeoN2T8+jjzy62/5A0CD8WFqrfEQIIA+gVG00A//jp4ztrShwgrfmI1Au
8rJxP98x7kTvacA1LIv4Y2WLCGNnAMwKkQDwzv30jrEobt6ls39ab2F5OpdSgFTuwUQi0WKe+CrP
bNGN57J2wLLM9SYYYHUvp3A8D416b2lj3yZamIOmQb9PIh58RVDjotxG71jTov/IBw/W1kzUOHXr
kv6ONfvSdyT5TiZI5aoK2JlUpVzr6FlFzGTD4idZyipu4ZFYb2tMnjgEA1jFAP1uWI3JNyLqZTJO
hREkTTs9Zj39LFRcbTmw3o75dfvSC053ZAyDfL1Ng+C1CqP+OrgwfmGazbBHRpu+TazEqpo8BObq
Fn7CgNItX4wzPqvOoHfnW7SQO/0QtvsaKtbERolRPTZ8moaHTwjwH4417WX9lZxLjKaAdzOrRo7Q
/fJZRITBME07/H3bpdEAXzZSkqRFTLCKhm8kRN53mpEYT2Y4mKhrtiUnYG0FBzaDT6zzozQLIIi/
FUrFDxTXfL2r+Fy/gQAnxmZjEqo9JTN2Btike9lWvwicCbBTYIHKHgFMPfu32c7nRPrxX4zH21hV
vx2vnZ5xCsGaD7I4d1wg0drR18FlB0nmAzf2N3LNDOzLwtJVno5zgrYD56Ly9r6Lc2E9uMsZ5afF
YZNZ0FrZWjIxpSK6oKlpP4XMZp6ii2Hw6CzH9VjZjwEJ+W2naXgApWc/TKj3NurFTZflW2R4eY0B
wHPAdecbj43K7GineyesAJCv4fFjgKwdBKFDNSAM2VhUDOX61UdZmjvGKtUHT2uVo6EjFw/hpJyQ
Wv6Io+kyYKLEl1GObRbRFMqOL/K1kQHRJx7ovNs7Ry5+kG2X9alVp/WsRZABqDVq1HZUG55wkBX/
cwkgauS99yMalYMCDkoP+3c/ey7/IppRXwxJRG6iynnECf6jHgt3q9e4RDuGyrardOt9m8FPbWic
6JOLKPNbqKesSbytwNKiWULaDPGa/k9AxZvLYvnq1/IlHilslBNmRlRDOB16PgTIqlXBy1CZp4DC
vJUMA33WHdAsu0KW43ANIeCMQblXQzBd5zgOXmLKwxe4Nin82Qli8JQfQ9TYj85gdc3D8bOWVsi/
1YXtrqMGFMqkLYbcD+QvZdISrjLq8rzzQE44HjXHonyvFqdcrIb6YmiabrtuQIY2brwLt5B5hqD4
MIDJmaja5iWqdLfThbqrRZ9H0v3aKAk3eh8PGyTWHpT3ap84gzhHgwN4uRiEGkyH2FgcyiwfwGcq
Fhfn1oOhBS1UcFzFgQSmjU3gI4gyt709JmTeIQPWZkNkyO+rkjbcpJMYdjFLEHt274n22dMRU85H
b3pD7+0+qegOZZn61/Vgtknh5LrF/JoABj/kl9zL2qz2sk0OhU4fIB81JJ+KX8MFa+F5QXntMDzD
U+QFS3HcxBhfcf5kKlyZ1g+9nD4G9ejY2aWNjF6R8BQHocE/W8bPJU8uYWiHK6B78fBLr30JtM5a
+NLAWjhVvmryQYKcYtGrB+8wHgqPU/xoWHXsRmjeSND3eRtOX2zdj8j3w7HtjHBLxxisATYwfGlq
c+DjUF/ZRIKXwJe7CEO/bjDzfrRjqs+OmRHsKdrk0fplVkSFPMQt8klk+f2EEV9XCEjH9Z9af8Vs
PcNhDM0dZWuEJdkA/RovfCpyLwsCpT0EY102w01AV9/DmVzmq3F/7Z+qGPkLj7Xw+McjrHeQy7WL
fgtDiJz8E7Qv9PsqxoR2DG/LsZih+cQxlWCox8yt+5740beZdRBkvFrconKkyCWIDoHvQG5nmM23
K9s6MmQNMDUswTbLMVEk3hWIEskl5GeGARpwixWHyRIWQuAQ5SBoJ4TB6w1v0JWulnmKsRcHptn3
QgbiaG1c5YoGxXEA34VMPoiXSGEYTRhXv2zosGfROukFub4XBZPmyYhBX4WGXRIs8A5P9gdGJHgZ
k828WQl61ff31fvouAJTm7ywg7cRzTASZPbmwvqMasTLE9oeBCHi8QF09IfW0FEKmDj3vt//mmvP
u5e0+SkcEDNJ79GfYWuhr6E2Qnv/2qL3zNsiQQ6kRqKwbbA/vEignFSgeMHcYeDJQK1zBatdxCBe
fnTjNN1aGOZyPpUnHllw5tHPKbbRjtXeEzMHwOxR6DsqhvZn6QUM0a6wxXQghIL+wQyINnUNJmPB
I96WM9ukHf2AGbIm4d1NwxYTe/DxA5chaVCLHRj8FxLgqwQHH+PU7qXY+p1ODhzoPp+iHjORnLna
EoKMTYhKUWjy/4g6r+XIkWTbfhHMoALiFSJ1UlaRRb7AqBpaBYCA+PqzkmPX7kvZ9HSXygQi3Lfv
vXx9VuucUf8RFRBm1+y3usuBP4z82vV+EWVF2CFHkcqqOVx1c9s1WkWTln9kHQNwXOeP0pEbaSDX
CVbFzMPUmf+3mflGSYpxZuNAz+Q5UStGeO/JO471WMbjqP1jnoHPwTMPOVnIY5qUTG+mHCu6P0Y6
rbvjaxED5jS0NI2PlppymRUzXGs8JWbTxnNO4L+SaIpN9W101Fdb+VfqiMMWAnCM8QYohfGVzXAF
N9M8iEXcHso+ictuABvmTfE0Q+LTu+UBuSk0t/Evo9Z/cmnec3BKWqHFldVAtoE8RDTka0h+Gn95
TPLpK7Xm+tZk9DSTecSTU5/S4d7Rk3aXVFqLAuw3x3G75QwSzd/RQP9k2hw7fIf9Ci4F+xs6SXNX
515QVf/GeUl2441bkuaFiy2/FIispIw3bf2v1Ozu7CeuGSHaI2mXtDFSX86O9rQVLqFQg0xP0zcl
56zXB1KrGST61UzhWMKPSacnz3Snq5vRCeIbasNFMmRZ1jrnqq+T8yD8ds+sYgZAkv+96ewXpwYb
MTElSJGBPMs5N1rG8MXD6dH56LzKB9Oz5RKRf97qvclzVuVJ7PQ+GqHilNFn098TRjas0jziS1q8
2o8sK3tUuS33i/7V2t5Xo0nYXha1ksraPC6pw7ZNuVHO+N/VZQ3GgiSxtcRNrTmMfwf+BE8SKlSk
Se2j0OFJwQEL4Tx8tE5tR+htZuj1NIgTBdc8rN/+4IiY1JURpPgZyKehV2VDAZ0OUEPipuU+BTWC
D9VzT85y2IR/lqOPq2RzyyN8sb9V1YyHxaGKbbka8FJ0PiGSxkx8rG75Pq3ni7YZxr6q1p+kTIK1
Qm8kQxGmpkDc1DYyBIlNGpzL2IEycm2OqbZUga812Y7HBsqLUNMDBKOjl91c4zV5PkVczc3SLmCO
6Ed6weg41XDPoH49k2ipLn7R7EdtglrITMk0CRlNW1sGud/ooUEpE4144B1RhU7ZXUtzjtaxwWi+
DuWxbwRHJ9YKo9ee1667zH5+zPvhNKQcT10vuoB0+9PIXxhDLyeD2csUalJ+0OzpXm/96WTVR/wo
iOjEVgty9MPokF8Q3c77bo20RptbOIP0uo+3nk9sdux1Z6BMbbr4Fl427EhPDcGKnMlJZSExOsoK
dQdAl6b1hzJxn6kA+yDTu6/WcfBlzphZTEc+GNNLohtZmJUYTm64RUyD754+36I0+cNUGwW+/oSv
U2OSYlQPGz5D3w58N62YJ60BiZxvv/e2ne09NV0GrWvL6sM0i2iZuFkZlAxTf546EVaOG65wAo81
qMNY1HTkytbx9MMIQzF+1kh8YYwsXtYBS6RK7QomUZ/vJCOOeJLuK854917wnW8YWOZJlBe+8Wbv
dMV/3aKq2HVyzMP9Ag2s8I++R1S2gJIW4yohQlrs7ULn/F5woFqTe3FK6xnqKFKVgUqBcyJioj+F
vhjgqEy5FWHfsIiQfyL6XLeqbXdu5uAxTaf0rFNicDF0B83DPS8SatAmG/bNyuu6+U8wTrajPp/W
XJdXAr7QlMbqnjNL39t8QSZ0sUDf5m+T0AU921BG9mL+VDZ+pKLEmdlqzdUUGPsQpSELZgaMxxsa
zkkWJx77z8Tt2lvvg4oHQDRombsGtgfI04ANGs4ZAxta05q5SFNj0533eoXK1TINimqCmkHnasQz
FYP/BNRL4BtuGva2nOIkmfN9cqPvmDpqbNpsVuR241018hIkdsNR2u68aNqYHjgapDiOviZe58HY
VT3KZ1pAZWvcSCWCeXQZr3mroqTGvISDxgvrPAfUWQZ9+p824A1IVsr2lAMp6mdT7qyOeXiWeLu6
2mK7950gLf7pObexNI09N+AUrPjUnnM5vhHPu3ct558Q6Qs26u7e92ogEzw41MuRkUG+cJZH3Epv
OoPfgFngJxSzPBxSyldblMcsdcRjoT4Uh1UkW/lRGxWQqSwNMjKKcZerr2Y2MR9ZC3fsdBt7GNuf
PEXOKPw8Fl7zVK+TRos3qxtbJ5gH3EIJNtcll+bBkcOL6xKfsSB4LMn9Vtlr5FTMlG1nMyOnwV+M
BJ9HxTg2cWF/W4oCgxo5gSw0ng0rZ8pVcslykVSBNeFomVLtR0iPRGdi3OFObHapdidpgw+ElSow
VS/8tc+2qS+7rqB12RBFUe2mjRYOmlXDV5SbEbKdHxrGm8Mrih/M4IbGAmD2jEyoOQh6LgJwiJr4
ahkjEBoWQWJlddj33G8rFMx9uozHGiBGOBbFJ5Ys3L5aflkS/wM7D649Z+YT8uWpL4dLrThQhyrF
ufIhcoo4z3ElzfqX58pXnvxnpvtVbOApwViakUaZdftBVmNk5tRpNfE8HIKkSdfxfabC2nt0kuiS
XKPYoiw1J/gb8wfHUwDouq4Px7RuYkbxVtCsFl9lUht3OOSxBPV/ui1FFNKaeLHEg1HOwJzM6k/T
DO2OMhWzuPeBxSnOBi+y9PE7GzOearoYTdacxP4zsVg3xGKnnZbOAaba5Bf4VCaVeFkGA/4t/EyT
E2ZDNcLtq4tAA3rJg9Kh57dbVNRLedEahpRjwRBbugwrO6DCq/utZPumz4uKk44JsZzm2NTxTM7e
ZB5mlEWSh+OFiHeyIvIlvvM6Tlzk9lrPkedPV1XMeJh67VWoF9MGKuVb+iOmdQPcHH8Uh+fBpSjI
WmoI0o4vABWAyeVdE6ievCdsEvrUTM27pcz+GVy4eQGSbqXWAqHXUL3HZlk8daoag0rojOoJpnWJ
xhOpSVRVvYLftB7zwcBa11ZEyxPORWq/LO/JS5gtV+boYT9dvUPOyPT2Itjc5nVu84wP/qOd3pK+
lblnSvx+04SqZP7qXC9IyI8uykxRjTcGrqIgcj9Ti+saUbc+KZlwzeA369Sn2anKeKmKr0rHg9ka
mkE+0dvNs+5EzLvMoHCyR9ta0stk3jGSyHdbg+Q3JhZCfj2c6Jh86i5F6rtzP5JmEIgZHKZi7amM
dP6wDbhAM32pgFIdTe0r62JNRb2qjFgfAHRlyxiRmTiMSr12vSz2yOCUXhWYQAhvOywHHSwV+bxC
jN3lBGFyyfVt+xnwMuv2sHjOyZlvFXXlD2dqYM02GJ403OpFSlvPN7WGtd4Tok+6yC7GP2ujdEDP
xoFYhLbDYgwKl8cBB8RBbsuyx7rAGyCtHcO28uiMe7Hl36NY3UNvuHu7h0KcmYoQ0ca7ZJS6c+jH
8UjidIrWgqOg3RxQL0bc5j4VUnFWzalI3ITXHsoQd/DdgJ0d9ULs/NG0dkuzttFom2cmCQifZR7V
AiFK6lM4NWV1WEgzbcn4rWf+k946665qTWKwcj5aSf8PkABCmEVUwDVdI/TXPSjAZu8Ww8nTgO4C
Vw8KxIgSnxUWfTk+j4LD1GosEYIvfK/8RntamKHlcDMc97OpB/9NdzExjXmdB5MY6V3G6QbvE3u7
St3QFBLugQNCx0VTyxm/pEniMCS4YWBzw4wSYs3B0ixzMDR6uS+1swPEEphb7oeNhl1LoIqPI9wJ
Z4utxIHGvBhp4OlJFld48My1QWHGomTXaj/zFVswsmDWQYdzJuC25N5OU3ujmUpIn0BrHloXm0k/
O6fchw2K1bCOWmJoanlNM7sM/DpTcc3JmoEbietu+fAHsw/6wpf73P+h0Mr29eI+IPkHI8TlCEDn
HBR5DSvDMx4GDuW9xyQdcViLO6FOfNzXrHTnUEzJo7fgQKykHkFaEVE2xhvuk8BL5gz61IZBqI/I
nYANmKzvzkO7WD2874y8wgULE+JagZ6YUahDaQrg+uKSM4n7blI4VB2e4ls5Qgx/gdl3IFLQQI4v
rXB04A+oDp9jUA2YUDABQnszyjC38ZrPpH+jsZTvVkbAiYHoPVtEvT3m0h6PMO4N5HvT433EQZv2
w2tD0HNHo4LDpkDwI4gfD7iMtXXMD3YyhWqkUZ28mokh/4Pc3/KRiWg0UHAkRtaqZsDRHm2A2+EC
YpxvcDuotcen4P8VVH5HadXR7Caf7jAdO1g8MRNjuNJ4oW+eTUY+VYtxs9IEbij+0UNPOI9MBfFl
fCsLOCMKeLozp705N+ZeOmZkGph92m2h2Sc8Q45/Rfq9DkN67ut1jCGMNw/9euk1cmaDndFtjmXK
kQaAINUb6zIODXx22f20Y/PYEgbifGB44jZvePuKfZdvby1nC5+ZEziFczMz87WZA3dGmvLIyidN
mFuU085xFXIG2vqK9JntgTHR77uWHRPP21mufZiwB19HtWS7G4IrzGvjvG4zR/oZ/6F3cCZtJa7i
bZE0siocFomO/VGaRsf5jzTLATGimjh3+TbO4dg18znd1K7Q5+fE9PxLBl3X2sQaS+3R0LL31bUe
3UZtiJBZuUuGQobOxmeUW7VBzsDEas2hZnp4vnr7qzTF/AjB+y/2PuusbepZl/9ym8C1i+GKgScW
D6kYoWvJzqMOi/o844qdfGjkhgKaWLcB5kzBkWAzsF/vlkmr70Sjo4iu/WkyCpddCXoW+7aFRla8
Ssy+MZVvtq8WurYeW8hO2hSChLFBPK931ZLNhHLpft3UBHzwixfIxd4w+SqnijHoDGKs1geoojqG
r7ptA2GWpyRTbuzXw8ZMe3mXTfvs8ycP5hynk8IKLYUQQfavyus1hi8aDkNuMhcY/+jQBe7IFR+Y
VubY+7K/eYcFQ9jjDYmqA17BM9rbVjx11q6H0bN2/RLiu3pqUaPjfv4E1+3FWU1Cs26a89BPhxkW
6r1Z8Eb7glrYlk+Mf0i/AYAXmI4DJb2cR2r+m8vOiV1tGePFIFMHbibSjZqLxbVudS2uB2Kh0Y2p
vI61da7Gj6Ir3QuAXKNJ5G5LluOAoz/Emt7HaAF3W6YbUSfSkzOZOK2aIdKdLj3ldo7Ba1uDuejf
uml4sWW1WyuY4JRc084b5L2bthrlwXrkTO32Qz79S1RmHFqt/GSQm57QmK3ASrFZqtnGNmdq8Sam
/HlynRM2Wxhjvp4Fmwv64W2amvE02epLVMXPVFm8Mf5Ew7BMQVKRW8+HP37TirjC8Bz7lf5TzeYT
Mm8T0c0t9FIuHu/i08E+vav7dAz3lY2exF6OJRqBj8k028J+RsnY7EKdxFT+bQsUobZq+8go0fkL
qSVRvk28Atiq9Lzad04+nt1+PazGlHLSm+IwNv5Dkc3hdJOtHFctOzMVgmzHKELCIEgJBc4Fe3b3
mbDKyKQmtO1pu+pAoy1PWMHko4UnCqmJBpRxjw6bXHZuu0+WVTJ5ROjpu2kv1dYezdH8h61uQv/p
9diwvnKVawcrf17dkmlRsbxg7/vu7IyfI/As2egk+Ujg3DGfACVdOxfDf78BpF5ByQbt6q93qyS2
c2cNfLETTpYwA4HLJMFEpbYIklvz57INdyOTtaCcSSOMGuVfg6mWuBmEJmL1gVOth5HhbiCN8THB
HkH57EWiqLoQUbgjD3DW3ebDlNXF7SobE69xnZT4jx0DJa6H8t6ZesjyZtBkqHFNUiUBeBrkOiZx
0Bnel/rSD7gQ6SmVpL/NBoQvl6YjK/sGNSjZIb2N+3Rjoiny5iLc6jqrP12TEyGdte6gEuZrohb4
2NvtzZFFdhU1hg9jqigoeD9hCZBVjDuvsDg4MJBNUvtZLfNFZZq5o/8m5UVC0YN4Cp2OTsLid8de
c6WHTDAS84zwWL+zAeOQVrz5NU7z9liYiHt9r02norsJswFzIbQhb6wuurF+THqnnyav+UCM0QE3
oBY3xgq+o7nDUvdXsPbh0Mri3bRa2DDT8qlEU4fov7wFw/QyNZpz8Yq9xWtYwI+Jm2XyUI+3sz+M
Jr6T7BWl0QTUCBoFBC2uSuT5PcC7/7K1f9gYw/bGUp4THTfCVLowpCvtRutXr1olD3rH2pNZU03s
2DmvC/k7DsknfFZA16f0Y9Zn+8DGExKK3K9hA0KD6Z6OoN2MUBv1x1KoZDeUFlPMtXrPoWyYUCHU
SueiLCI/CQDBwuVZ7BvjgY0PVTz0zRSv1nDVxux+0tovG1M+fRxVpCfwCNbr95zoBAtrrtCVkdZr
5o7FfR80DGNSU5r7RBBr7ZZiDksisdHEQgE5LIEllTrWFt4xApbPlVuvO222XiF3riBL5oVrJ5xK
ulwaHUSSaX6V2vCmVU3JRh44z+uKBDhX9XOq8ZoqY7k2xqkb4OxsgiCIMvHyOdb3APr5ljd99BJc
Q7fVEIv0QUZYZhkJ8vmQ/ahOMVs4JArr6Qbth7qi56/Kys9rWamDMHMKvkKDeVzd1O5S5Q8e9ODM
xZE0Mh0/J1Lcje4Es7eZFP28LNF8+lucX6Y0v8YEBz/5yIpEhcCoiMclWn5aNudpbgttV9su8J2O
EE1hbE9sPXiQtR7xwBePpTc/jy463LS+rGrqnsmdsgFkeiPJ0F7wlL44JKgWI7kuTXKt5fKctniL
nD55ZrxB42d+5Av6e8nOAEt99EOGPpUYzWX6pwydZp4UaZXldANjCoPeW5fAzYfy0qoeL6cqiwgE
DNcr3S7n9frTJ0akm4V1mXBni0W+G/6Kdj7wH9YFIDdlJN+NzIfzXPBJ+Rs0llIyNcj1proYVVL+
7wc+4mBk5BOnbMjZT3X61XrFrebLvi0y6Hs7z4ZgMv2dZnsuVgdq5KZnBilv7RyjzFnIw9YNfPNl
vS8ten6sgEBhP6WFd08KLnkDI2iiPzim3oRNa74X08+CCMDuCd24DtPKZepmIsBs/LlAmM5rGh5r
xXTafK/pgDFgRvisbOdf4dNwl0YfzBbtg6qs9yazPPh0ydHoGTOJJkVVRIftVqrAsti32mDsySma
vE1w87BsxGyTgZmO2YLEUhFja51Cb3P+SGXigvZox1nzEKkUCThVxc6algEdeNYPXUUptRHC1XEF
BNuMhMhLOtvcc/hptIhIvOnRF2PK9g4ldqFuG+14kNbPyLTBN6zPhdYy2PQhpoCv7ic0UsYVihqf
xUSq05G6MAPRcllZiFKFSr9wYUhLBKD2MaE3L5aVvtgah1rRv8IHJf5kKvL0qv6baBsXvmbR7U0m
fnvPoLmHw+7qxc+YJdWJZaEfdHYv3sbGDiyzQA/U8DT4Xr+XCNm5btihtXjokzbCkPpYbUVsghNd
VMvfecWjZP5kYvzmMzcit0AOL/K0f+/wMptLktBsDTIiKbf3l0I8VnbDWp9tl0/AQrZuz0gJaufg
pTF/0HfhMrywhP/qc1zJ/NZuY9Eytf+KBQ/O2J1I7rCvPLiNFJxBHlHf2M2EyCxM+uKpX2O18ODp
NGE6amAmJnvnOtRIHJUVlK+yt6+WoCywK+KWG+LQjh73PVlHOHHjOzvJlhh3IBKIADqWLPTXlHeA
9dLC2zH/5aYBAgTpI4Zv2kaDaLk6VMIwUbMvZTHz0fZmHuVDFtkeIola6az8zH7efFWdPGN5nbws
j9OyPaGnsQCpxsTRK9Rz19kNyepcJcOtM1JPpDBrxYZh4JRj2YY+d1dIXEzHpmjLcFO7FQ6yfthk
qAzOGpFVf3OFcgIu6YTZInD0itnb0oAIEgSykuyw0cSHOvWuuUx0qwWMBl95eAZumH1iGUdN8tQP
LReSliMS+JaDEMYgN3Tn9s6wkAqoiZZwNLNrSc4nttSnafn2zUFXk3gySpYTIcI73UonZGRPvWPu
mewmO9WTXBgpGXO9Nujqhz3byURYmiWTf/HaZTMwPXzeloWxmcjkkbkHuYntlkR1nhtpt6HwqiNc
KyKRIWS/PgQZ+DPhiffnt4Tuwtfd+mjUzrOZtT5WDANRleJjSIhnMyzoPnta/DX/N+pyjntvlUxx
eRBTjhNdUZwqDzuHNrOahQ+9zmwuACgJQWLg70+I1CcCfd71qEunFmV93gygEnO70nxRfLJwjt+O
04BJmgpK5nIhWCNkgTHjV/To2IbVekQZwWnnpDTO02uNfbIVSfkk2+owi3GKNZlQ+XTecUEAoJH3
KdWAYXGklfupemeVTBsUifmWCqs++Tdt8CajOHIl2TH3LeYuz2JCSvyqM3UEvfYKFIdIBDzYyHPL
gGa3j1w4YBGf+9FjPRsxS5WH2VZf1CDMkEl4MEnIoSOtVNjWKG3ogNlS3talpVxILb+S6/IZECAR
nHfiSSPr60vuWG+5Y6Me1iAdoXzE2ZIXG0nScfmqk2o5+PXUhXbLNH+wXzFe4Nl0p/KKeANpw2p5
yeq+DUcGc/WITj47sol80XwVJND13tOhGKzgpfC0TtD0WTDC1AiHQHPFRx71t70/mOgbVDuy/DTS
Kf9SPE5+/jrf/Mm297iZWksIbo876tFP7eTRqSwm2dV2dUrvMixa2OqiPTtCuwHB+v/g/G8h6WRe
KHerzzVEmzptkIR97SMFdLrvgSsFPrFgUpFIzyrfziJlY5YJms8AWLasPRsJZzdHDUpuqESDAoLt
Nqv0KSJ098Rcsw1wjgebX07HGZqLyNDQZOphZt5Ye+bWnwu8gDiB9k4jpA/QdfOg1hJ0TSInNVb3
/UoNLKiT4U1IspbwakZlepcpYTsi1Qp+C/kHA87ZcNiNtW1gwgAeuocWRBjPjceOwuEGalkDv2gf
uz5jpWFDqZ2O5jvbmNBDn7xJ03aUOGLHKRdIBQF3svRoWbptd7PAeav3l/u4PRKTgsDQW4zpfHne
OBGskSLYSMVyzPNyr9b1h1auCjaHp5buRNOG5eI365kYrxP3ao1tSQ+ilBjimjt4JBV1YuncnT90
7IVSzR+rd66W5W13cobilPpzGaJBHusiA4musbOBwgTcELpHOlpPU9ZDyuhEucMZMIbCPfd2tgY4
DGOnsewT2UVehaVMYm9eDraaP/WpxojZtS0eJuceyZF6E80gqtk6GTPP3i4bg7atZEkjZTDeCYgq
o1NYh+1v1ejvM4mg5+QWEVnKz8yv6nvAZ3ey/Fqq+QGpQl06BwkJyD0hqaUiYoOog/nmxBZB2FjC
tdHMs38F2Bsmhm8zSEwstgMxcCK27A9z/mOgJhA8sntbLMneGa0UWo3xV2MhSFnUV8NKOhycuhbh
a35MCf7kRS7Pdo1WWunGi5r10FtBrTSj+pnyod5hDdG4JPhLDW9wZ3CkWPiplXxvSiY9A2f05vAI
5xVNug++OeVdOrDrzORwZmOXjVg9DW1s9uufwdMdegnqErZVsbyqq8KMEIPJNrEDXh2kRAJcaSpa
WIPbnyTNgPOCVIQ/m406uNsORdIjsmOnyDM49nYzQXhuoJz2OSVBUP3Yje+GOLnetbZl09Nm7AQY
Kxri9A/JWZzlVWVz45MWZ5EKKS8JJH8Wjtil2FO9jEGD4Q76XuQEBhLvxOBtV93M+yuDjjGbH41W
Ix+oWxhHUt89We2TBBHjjvvSxYSG9+LdL9k/6G29TXZRjxqFM123jJsTuLgUVFSeY+2s5b+qRP81
p2cWzjEQ5nFeeklTpVvpY+no6A/3lVase6S4i47xJTB8rYtyDLG7enjqvGZF/cvzwEicE1HmZEdo
IkhYN3loDbEjk+Ic7C1lO5JtRxY7dgAmrLG43d3OVKuLp9PtL6wPagvw3C58fvyEMzSZtdbq2NTc
MsoWN2hpepmcYfFQnzAObwHZsY39lVwLBeeeFNycwqNf81NejWBqmCB77DjauSeIPMO5F/qLgcwI
2TLF4kM1qMiOXUiyvfgOlRFHyM73yfNLA71ZqvZxGdV1liZ2dsqHDhEKC3B2rZPMj1K6dvgNyBjL
/dgATNVuIRIE/T6wF5dVnMp4V1to5M8z4nvKT0b5RtNvawPYLM0KK3yCatEUK5EAci9692Sl9V6R
JOXAk/55accHwxhpT61uJErtvlFO97hPLn1JZsOpSvgIIIqvPdbWQK7qTusmcUptm2S2M17ZbVju
3OLB1B4MkUF71NHZrME7sHOW0GmnpTSMnk7EDRiwWLqVX4N9Z7+ci1afsWrJLH0g5CsCLBm4/HwI
FLdgH6Qgvg5ccViT4OssPHDWsoHqzUCRtSId739xXE2puLsqZp8oeH5PZh8KsnN2NUtDiNFogDD3
Wr3rHDyrToNGuGpP84TL0sXKWTPsR3T58+sLNRqOLkhC9h78Ob6UzGfzk1aEKQ5xBvhIer//GdVh
ecYF7AW/+e6bdnXjLY/FzGO4DSTqcqzPeNX+Yk8CQAvedSA8hSgIQ55PkcosL2JCVQXns5/+aaV3
q1zU5wJiyNa8vU6d+8i9NTziwTYR2TLuy9qQ4e8HYYkZyXXDCoj1FU4khvUSW7MzLdcy9+INg9RR
4nj9OzTE7LbODhYBtaJNiFmmGXSDDCvvXwAq9AOb/qRU8+RPIM1MTYW/v7MhWlIWclCXpC08bo6S
WKbKmj/K/8DNTOG5tMP+lzpA3ZxHAE9EnPFTDPI/VM2MZ3rfepUtO9pWZRK5Lthy8vuNOXm7nCDy
P4hlXi+/llRYJSzDvK0lnrFAsMTDSndkHWtgSSPCNz7fe2AS9j1xdhklUFmICq05TkcDP6UyCzM0
e/H1P/xabY/2H4eS+SblUulQzZMsJlyGWDqBVvFdsmI9ljJQtbcUze8PzYbIk43W3pjkw8Ys5Xnx
98PC0HkuGu0Adfuos4TkqWUIHLKoghmmRizYadzr78+fKiwCvuW+iIXMYooPydKqvUuNo5DY419y
jLvCNJrbBVY7wKLfv60SWwLTpOW3MRfCh6sq/hLmhBSWlZhMf/m9uiKICYqDPC4XNTVpJaIC+etA
PfXTtNQQMD24ylq17lONvRapJ4rLrKo/89DNhFj9gYQdQZzSJeTHy2NxgbEecZL9H87IN3vQ9aNY
MFFhA/H/DM1R3mJ2E/Ds390oNatdYvb8std4A8WOSNMFXe2ygHUtr4Y+LJFN+OFsty542nVJwnzk
fJzxw2mqFd9LZZF0Q9+dQFmtNbdSRVA4Mozm50YAOXe3XCMBHLgR21rgEc2WK2DxfTZ0+R0uRdyn
GTx+Z6vKp9lmaVnBLrZqc5+N3xDlUPf3Df80SFy5bdJA9DG30NWF/JwSNGLcCtljY7AEz0n46gqH
ccuSj9u/paDiq+eHJlPd3xU6FR/Skl7L5h+y8Hydb8D8ymwSbLDTwzK7b7pl08FMS8cesf8xRAaj
vnTJuj4UPWW23FJCN/V6Ju4+PEqbYvGXnmRkzoRVr8VZW9Xpzm4wW3H0OOd6+9b4/+OVtCQBXZ4u
LBzPLiSAKMv89sVs2yhJVPtgmiVrS/WaC2lULmSZ4hZxJ6eKx44xtt15B01LsczeJt2mGC0So/P6
AIufcQa5+l88TK6wUzlZcTWqgjXX9S+Rhds3P2NXkxeTycJtv7bGjmP9A7WpPq2ZtbB8pfv7C1h3
1xzkY2XZdzLpN+4u90ETDeeAZVTndZCsikS8WdcM++NQ2ATDZgPJVOmo4W9yWugfiwkuDSygGWdi
kIMd21UVIGZycKfSZa1D6/vVzjYAQqd2JkM79YuTaCiJRw7gB4t58S0D/fuhYk2Iu67Y+Au6WD7J
NfzGEmUG48BCbw5bXsCDt87qgBO3pk2+OQXter0MaFXZDdaVQsoyLPd+vuXzQJNnu+S2im52WWOm
s2aZ0oWvJMkGAuslqjz/HdkQBrd3mpb5u+aGxyQKYixOd2UpcLabZMIkeZ1PrS2M4JfVS2HnB808
N09aId1dM+DL+/8/O9X1T3AH7r2cGHvQPFeHyso+sJofS2Lv+cISOxsVMl5aAxz8bb8h/8eu9Pvz
L666v62baHIEm7o55rp4abNx94vnkjYO+18i3VLXOCPG7XZuZM9Lw1ZDHwrO74FIoBL0RVPtnKHC
OtDR/rCWgia59dCsCHjOS/o/lFpbx32t9MvvZdvm9peYMgXJo5gv4+2HSScDBY3bOBTDPaORC5f0
7Xz/fz/UrG01W/2+m9unGS2Beol/ZTvJVzeDFPr9p80qGor3edpNBzqC9Z+VeJK09YgdoeMhEKtt
PWnNEPejVO/NSI2LmdC6pm2dX/Aw8C8UgobAtEbd8zIaWBC8Zf0nzLOjMv/YuFMSbmld/Ksml1Gt
o9FZSMdAlLitaKnUl0o86y13+4vS/y19kv9AtMHH8X/EncmSG0e2bX/lmcY3yqJvBjVBDyQSQCKR
DTEJS0JEePR9+/VvOahnV8WqK83um7AoqpIConE/fs7ea2u0qH9Sg+rcgqfm/whUgdnCxgFAus27
osAQR4ryjR5v55S4asohWGkxKgATqeGDIdMgEJhpdNYNu2wl3lF/s0btPU5T47kK3x8Lre97CSS1
+tOpInXOmuIdCa/kQ2TBCZqiddbBWPSxuYSwy6bfl9kzorIXmPTKwjQCvpykdyqaf+2xgOxwPPqb
DKTf8oFO6IL+NEiTWxSNxXZUHPGWjd55BMJ+GEstfGtDjS6bEwF0l//SkH44ix2dzD5K9YmFu7GU
6MlFbf6cD3FB7w1X/1QDb1aIogWCraGodYhNaZJqWPdRH7/UBYtxbdLRHdnpttFonX+y0aIeAkAQ
SLxKskYiAo3bp0UQlt0xrLDKKxp6A5m7MWXq088Nv3Q7D2U7wyqMfkrDRxkMFVe0tvp5c/BL5RyK
udfzGMhEkjm4tkFD1qRgRjQdUbkNytMgcKyg/SUy3IQlGcbPj/VECbIBGp1j4lgBQahQhcxSXpTN
A9A+EcW4pU/BwaFlxOjEZfgdnMGLw4q1LzENztSmcreqGpfLvidetsd2vgzyanguk/ujwknZ1zi+
wn3S+8ZZxYkWP/3c3/PYGU+5W7x3puXRv2U1EibGQAQf5dKItHNB+s7B1SPzHDF7neyCKBLVHClL
A51mTbu1vYppTSMj773Rofc4+lseymreen4yDzGYLBge71QUVcfGz5mLS+A5syT35edHQFSooPfp
io3hBMXHiDhQiu3AutRFsVMimamCynVnC/PdV/xkrYXMHdEGwMSDK1SgtN94dRVt2GJpPAEz4lrK
HyJq5URyjAxZyF9sBSNaGvsIS1j+8RGjparSmwmNoKnb/BJU6jMSQJsekM0/UcDPFZzxl6znbKVE
Jja3ot5HdlYecb1xZuB1YC0ZP/F4w2GT38nBVdV2Coc17O4rugXavsjtRa+r1f7BjWmt4g+kz08k
maFH6szsg3Se9KiYmfAzvrFKOnsF0TTCvNWMBHitlg/Ib8xEyGgM86ULCrAFqbVF5nOIElHMHxgZ
rYvME7myqF5R+qF1vwMU4e3gNyT0rnFNg6morOPjo2g02Yt1h2+NZdVXlqLFmEs7CfVZrY7fWsHs
Nq3rIy4c69Xr3yAdrKckEl9BkhPCa2r0J0PbW8Uq8xT4NesHJrXtwnTVxsYpbwndc2TsgIY/ssSA
DQw1knb5P44s2Gc6DKA5c3NncLYPgPFj1bcEtXIZOFsNJRJeyhAUTwnzGFwggMeacvJxbis6XZ8j
lkA4Lk9qiKmCJWGj+VoGR2B+CO8qSL8c/f9qSClp0fgZG1zIKNsleL/ze3Mb9R1+KMdGflg2w7Kz
GUZ3D+6AFiXbPoaiiOYsXNYmSaac2+mMSa8xpAEGGuXwvVYRtWSxPic0iSiczIdy8vO3Cs4Q+i/V
QstL691wCYXxotDaoHCw3jtXMHfVs2tWO/E+A2HFatTmszazjYUmEZgWhqUnPyxvg4n36UGbHCt0
LOrYwP/NXed1rBtvUVV3chmxpOoJvxQ6Y0IQtXNajz1DnA4tLUa/lZua0Vbx/YsFcehYsfaUMi0G
OSr/146+S96r3s8UKq4PJTpikBCjd+RY5oq44SVyLSqd3kdJ9DgSFK6jbokcUaYGiWk/aOfMN+mk
xuX3ohwVxvBwOSxwmrOKLeexVj5WTVbPImt1RsJPYNTyOQdB0t96KFNuTuPg8akSTTwh6g0WTQEo
23JgJfWK4cG60jeqFtw72sarZEwZrj6Sffo9QpR04yHnWY+evQ+LJrykzZ6KvvhszJT6p7LDC0AQ
5+e6Y/IAyJ9spNUjnIJ65eaeOee1dVaVW2c7kuh5nWzj1QSHUjbkYjmiuuHK3Gsqs/IQI/ex9907
pjOdRpx9zyAVnmq7+5hCs11BYaQ14Jv+JSfmsxP2ekLIMkcZ3R7zRtkMYPQAgDMJZXaE0zMJ4V4H
HMhS4SPVbkHJyQJeaYgjeSwqgUqmdGA1C17d6RDoE4NEVrLe4enuxLjOSoqq0cb0bAk6vllmbzsE
MnvTG64BgXdPjjW5T6yRMQQYZl4Ja+xrwXrmp1N/qXUOqW5ivrNsRb+HSftipqmLNiTYMVkbFwVd
/c1YaNXB5bGdxRWjsyFvncVjt5dDbtps4/7xmcfmNXOH4qRVJb1pjbrgkXJCWnO0nRp1+9jMLGmf
rkyV15jUMp2YFplB8vjTsQy+kRbTgXf0ei6I4y7DoDrnWq9zl11vZyX9i5nom1LGWpWF/lL3CiYA
u9uFOl5wd9qDLGmXqE9TcrLHCVAEFVTC8c+ScBEIRwaTxQ7KPcTFswaddccLgy5qaqnRDXJXLLWr
Xv77X8SJb21IVKMtWYqTL1sKY+LfkYtZKwzXN9qrxqrqcysh1wQmpYVTl9hw191xpPzqkNswGmft
UoyYqKrCR+0nqwqRuTs7BLvQa86LkUWv+OEaeDOBK81iLCe1LRZZCyuAen+kgdxVRF0nWzHUZMq1
if/cesiLSjcuTk3ASFZn02jmQ1EbC9yfn2grQUxj2Z5bRnmfECBsE7SB7FuBy0lOLB5xKKmnMP0l
q2o7RVgj2R+DtUU8wHORdZQ5TDOwJEBKL3yBXG5YqfkwbpSSiDfJajuKKj3+RBJbprdqRUzIGiBY
eYCOK1qDcH5QMsmoVWg7QroVOFiDumKqEpGhVJZvdjxGNOHoiChatOPCQKNo8bI+/mj02zcLOs3c
SjXyuRxOyLUXXssuWydp8tEy4jwotXWNbfqCRcS6n2mvaAP7N6sDEJe3kij6WEhoWR/Shq6wmlv2
JY7U51DA9W8yCwp42qfb/6KE1YN+QIJpa6+ufxYDM6eDbX2fXJo1JMmv/RIX2VovKzafU+wfPPdN
U94c/b0y3mvzgkJlVun2zMF5bxqIqql5dENZsN6SIjPfZdqGkGADxEqzbrINYfdtXeJZv471S92+
yEbvf6m6yBxaTRaVhXnMLVzuSrLTCJWgzxu8D4EMpZ4WJRXXgI8xhD+KeLu8QxkKp3CLsGZDs/uq
elIwW5EBUI/ANkt3JgzaHD0hS6VRv5M1yRxUYB5EnH6qG/MV3eYSdxY7T6S/9oP3vdDtZZbDFZry
QpnHgXWqi2avAxKhh8+nMKNNglc0yDvQeI6Vzphc3lAovZFNyN2VeUhuZm0NJ8KWr5vodeP+LFpC
wVW2/MivXjlUwj5iaow7uvHyS43jAhxZjH+koekyLhWs2sidez/G1S7IKYKUqrlMNkuDCRZh4IGZ
astAQ9SOclMxVFLGXG4fKaKbrPqbLFX913AKXbUMTdUYjpqarWm/xtZmVVl4zRCVdLXzRU+76zDK
X2L3FNeU+6U5Fgyv+MXRCn6xnT/+8fFnQUPypeohg6nQwT/Tvd0ZQQnkQMkSEh0MFeuRZRkvP38p
qG7znmPPbzIN+H8tevz/X6r41++YYBBkNFV4a/6cKu5RZJD+/bgOP2NxZaz5H4nkMhr9n7+9flW/
/wiyr//4Yz/zxb1/APzXPY9MFoM0AFXe+/5H3fzzN/cf5JaapmcTmcK9R/783/ni2j/A+OlkjBuG
7RFsy6eQ6dTin78Z7j+QckP51ZlcYXH0nN/+X7D66ScPmEz2/znF99cQEtUzNc2FdOGYJg+h+ws2
OKfBG49xgAe3ju8VsPwYHiMG1+6cOwkdDw6IvflDonxqQTKL0vcnhnu5kV2jGGFpnv5drJD9a47N
4xN5Kl+OolXXtF9iUSqrU3LH5/1Nxv7DAc0zi0ua5agC6LIbM3buBWJ+Nq9k1YfJNQ1HFXhBKWWO
6dU2XtQokhk3H3GIDMzRMFjjy7gmWb5vuRszz+3OI/oLuw9WnQL0s444zcKjZn8CYzBzw3o3kqYy
00V6nWJ+g89DJpcNZ/DGsLwsjn7VNgbtpmbZtdSDu+klB0SXN67Uup/OQ4XvEITkeUCwUdj+JSJ0
YAL/MMUuOrCWj1ok2al12jNE2ZsXIuGX45DilE2oVXzYhrhJL6TmnSwju9sGNCJLf27br3ICZkh8
EblY5B8aTnaF0XHrRXxwiuyaB8m1zVdZTApf4CnvxNiBgl+01VdfKWsFT+QMTQv6sboH4xhZc9My
t3UCuCe6diSSCoJ/PV3t0VjW8Fhc8Qaik3Hx1UpKMbcKJDUISZmADLSqgk9VnrOD4CXgbBUO1S7u
XhI9eTHL6Aok/SOtQGuC1wx05ZlYElKIsJYZB63gulSMHbD1nBConwvBX17z4AVezBQaGpmVP5tG
f4abG85iNTqMlvzkroMTEn170iIc7Dl9BO6JZZkdKokPboKdSjzh9qhnNcr4pV4vO5MtE5H2DBbY
EaN3PsDPUsk3rKLuoyz7s287DQZI66X2Xp3SWvRtRq+DNAzTu1SqzoCnPuIteZ/6+PqnReKPt/D/
UD2dyClq6n/+pv2akqSivHFU3TboGOow3+Vb+acwojp0KEINNmhYf9Ys5XMpvFVMENZ+mpzMIblz
zbHkRuQclMSzFcoPI9k2nnbVmyhZ/PWnseU7/md0uOrR4jMMSHcQNnQMfv/6aWxwbkEU00vHh/QB
i+fcAI2xkIT6tJ+c3l9nKbwwpf8A0HotPN5IjblqVhyBzxF2632aebPLxS4fozeU0pe2iQ56mOxN
0eNNrOjp8Z4Juzn7Vn+erHxdIY5ChgkUwa+fVIMXIhUCfF6YY3CdiHowfih28hQXvJ5tQBhFsCCw
dVWMxn5EuRakyu80cz/YvA/EtQXE7OQL5FwbTb2UBhPqhKfU4jN1hfZSi3YGpfBqwmMI17FaXw1s
5/JHafR877T09tdXU5c5W/92NW2uKWFTdGEMudf/6d7S3AMGNZEDgBlqJbL+I3L6j0HPr3adXqNG
WbY/HKt+fbzrZcX6YgLinwWVixfH2gZDcPNAMAwyGxyN+JCyHI8FmkTt/a8/qPNrgJu87YalGrpm
eQwc1V8Cw2hVB5VwRubJUwMcR85RhT9zuvyqFskha7CSMuKJhvgg94UwXfpDcWlSZamm6Z2+xJnp
4SkYcFAk+xqCpMGCZQbJIVesH6m6CfUVkdOIH1Otm+tktRLW0uyYwFwLNb9WFg1ms9k1Y3yrSCAK
q/E8FsOZzuBcd9P9ALrNg0auIker2uxq4gLHcqNcchYveiS0XDC49OWJc/+9ibI9FeQHw5eL0v2u
Q/NgACAOCktD5sYHUdr4yYFqGsHt8Vwo5hOdI6I44jtakR6BPwHfdO5bSlffy67ErG6EHR/MMFmo
7RrvyUE+MZOzJCNuhYtoP4658TdV4L8l6j1uiMdryN6u26r7y6rAvtHHysgNYRaZzLvQuxQMsqTv
JksLY5aaoSmp/Hum8lcTXWuvuAcCuRaYEt4ngXGiEi3ome6JfIhlyUUDInj/64eG6uLfn27TYJGg
bjF5fn6pF1qntvVMZa0QJEoQDjh3jeIUNO0H2UJ7zqUUEkW9I6L3TMf5SmuUKE0ECWSS7Wyl3iWt
ckza9iBC9lQj3hNptgzNcu2LdF879a6ITbYeamyMcjfHBLw2fgvBLmIjvttpfiqU6FA4UHum6NaM
5gah/yHCBTrY17xuAUEOjy2DTWfZJNnVsuoXYqjXMg8qEbyObb2LxuRE33gJ0vZSBMU6jmik1brY
m4a5VuLi4vsowszu2IydSdKLMtMA2MfNsJaP0QRqt3fGowjyE/KeQ+tt++raVs0PX10VcfKe29HB
0jCqc6PoKu6YJF/gUWyiZDgHbkw+tHsJpQdYFh+Vwykqw9vgvWZeQUAOjmk3yE66155TEyUTXzuo
cQEJezOq/rLjIYx045XB2N9sAv/hvurUpo6jmwhCTd3911WLPLk+6FLMUVI0T/8quTKzOLmWenTt
5rX36J799ZOk/Xvl6Ro6Fael8dwbmvPLkxTndL2nnifJtYsvA+W4ZuwN+zspXxe5G2tpd9YjWam0
zwCOz2HsLc1AIQg2YgSE/+5vPs6/l518HNd0ELDZ/K8rt+w/LduRFznqMOjtLOVxxXr/4mvtB6Jt
DP9YHJnA5p8mFvPeqD8gZrp/c/l1+df/smvgo7YpxDkLIoD95fqXgdqAZWTXCC0POGxXH4i4OXix
veHSzFRwqXXrXiCuvYwtMiY/MKlr6/ajhcEwBZ4xi7X6DbV3SmWHNHmkg02xPvUzXcFInwEgH/QS
+9N06lr37xau//DwGJ5rOWwnOscY65eSXXUzV9GRoVDkec/Y7343LBSHAVDyThc6nWzUWQzhE4hW
vPZRutNE8Wz5xTzVnY3ivWu8aijq8lNZsfv/9Y21f33OENqoju6qBkWOS831yzbXONoIwsdGb0oD
fbQE/Kf3TJCr3AsLhjVUB6j8M8OIzhqWi3necGxwyRxgMLKy2F0YISjffT/dK7F4T68t34FqVFXh
B487QRTVPHXjbYcm1o56Fdu8jk+rpVcbYEau3Y9+xIrP2o6ZmsyDGLYFt7NdKAouBseKbmmvkFHi
w0OF5FQ1vb6cIo5ibHdOSUcAge4Huap3+TjkJTc0bSmHo4jjSJf1DNudhaWzXaip8l0XlLhDR3EV
Vd5L1orPQZ5kBJa+eSCKNYzBa1hnV8IiqMxA9DY4x/7meuuq+2sFpBmcm1VL5WCpWTrdtX99lXDk
CJNGcDEjdWoNzGc/9bj3FT2jDLC3nHxi71WEyc1Sv9RsBC/I+aX2L6Gn0SdtkNZyfsK6Qs7YrNfi
e1R1Z3USHkojzlsmiTNV6fxuvpQIzZzW+Oz2tWBC2cQ24roB+2NiE6/NCSv2kpPLjTNYS2bhAY2d
IcpnTpJz3E+2VuDQ/lR9cBcVq+LMbi1rrvVzt4lxhQn3ezqAQvVZbPKVBlmG22wdVLg+202UoeG3
S2gaDscECqxkZuf6bADly9h9OBo1jdXREdk8ohYFro8pIo2Mbt4NDajNujJY6nF6inzaQnQpGLrW
BjRGOmIM1vRlNL6CxvHm9Mq8OStGOO9KulxYz8SqBHY7x2Wdrd16eg7tigE+kQV8DVLoK8BboHhX
Q/tJgCQsHZuYcCuPLwZ+wnkDmHXpFClkkORoEau16my0gLbtbRn1ZUs6d/0yBJvhAhJdRB0fePqg
2YRS08CRRZN9WgGxZXUasRF5fGSXSY7R6fyoKKKVY4FLi4FpL2O/OOeJG++GOHuJaiZGOpDlfcQd
ZZIe7+zMekrMGuivrrzZjvEFMetDbjpyn6/b6twoLASyeHZ9hWcbxhg12rGFfTEDRSW4gdSTdjN9
uFBb9Ti5Wl22D0Zj02NihvSXXSW9qQcSyGGxPctaQMF6VqFDxgYMm6TM9gIs23KgnWBU2CiLbsfI
mkNI3OyYocGEGaK7MhFqDJtYT2CqePumq9iq0Z1Ogc0ryIHYjDkN8Ube8glwTPHW2pE2oy9+wyOD
04qnyg1vqWIt2w7Rt0AFg34DigNPs8eTqRqcVEQY3kpSKSwS81oj20vpr80Y1NfrXW+x6JvWRkdF
XuvUP0ZMR7c/k95yMzk4u116lgfxxKUBmpLFbZK+hpwOvZdKvG5xtPJswfy0oBWcXMcKO3AX3QX0
Peak49oPk0NtZLypyHGATb6kbXvGk64n0y2J3/jAlzqucF7w1M3jlLx4plWl6iKXKJUFQcYqLisC
SHMk0+mGEE8VoXF3ARV1dVPuoKeDNmJ5i00Gs20R31p1XPAeXVEvYjnmfKjGPJNWDlDL1SRaqN7L
Y3jkoBprXmpqqNJwL2ndfciGijreRNoRwzW4yVzWSE4e3Z3Ou6Qfnu/BWkgvet99AJfGbGiW85Ly
qtZ8+B1Iox0oCrm1UVVzMyb9V2SjQhCHpgtvdcwCk2T7pkAHM8HYUoxZx24k/yzKmg9Z/tuje0ny
akcayFo033ot2Dtue9VGFvt86uayneQk/TmVLRy3MYgHVPdqPTFcTLj6gdGeMWQdrBFAmyK2PE70
uGaNGn/KebXBqDUavUs8lRdgi4N7CVLS8Pi4PeNX5PCyXhzY7UWFYGz8sHrnrZraOaF4LKwajZiq
+TAAMCkdljKuWD+25yzwLrJDFotsn4TRS+etIxb/nEymJvcvyDo3jKvARXLqzxkzN9qP0Fcu8r/q
dqQRo+WTvRUepEhR8ZsqPFCvZdA9pSHzumbBWGydx3gkMi+/yvK1HxOOYiN2MHwZnBNDTlBR3p91
LpJGJmhip6e2jm6d85zpHUkmhDM4DWeaIPvURHrCe3OTxwmajGcqNGyEtXFq4GuwQCuMley6Zunn
701HF2kA10+nJceC8Jp4o/Wkd3m6UuONWU3GLGoo9/O+PCrEJyJtd2HwShy8NdyQYACoJ8Jp4dTi
bcztasuY+LsRcsaq6sZdTJmyHDxDQffxJtPSePuiWy1C/HdYYQVQ321ERKPGkzfvFNgxY8ZeMsuz
eqfWOhC7KtPm2SC+JYJxYJV19SI3u6cmdXXkn703LxiaLBDahstu6og3QHVq+rW37snpXZtatR1c
CBCa42Zrv5COGoagilIghXCDZqFU+lbRAjqzbvRdD7vPuidRLM1buAW1qyx9OGQ0z0hpg+3qak2z
TI1qeh7fajXMto8P4FduA0U7WCGPQDhqKvXaLZ7YmOIdo18WKbVo56bOF2DoF8GoWtTxu53i3Sla
xJuRYa5CI14+9oAWNtpc6/pjW1ovDeKdVaLwjZU6eQUjh9m+qeZJ6tJqG3qelUgZV26ZeAtHKTg6
4XyVV8Qa6h+xLrO+OhcMG6KJsfo9Y+i1nRxdzDHxNkyCuN5WztTQmrxV5amUCw784M4ObmTK1JXe
zR3yTxd60wC/ZrOySbneYPRf4JI8xDpGudqvXnL6s0uRgLbVBTi7Sut3eOz7ldkiG4/yupsJPYw3
FU4uy05xa+jjGp4QHXAafqbrAQtliwstkM8NvjGm2cPRgQIN7EPYc2SmwTJlX57HWoU9B4FLScPg
JVC9ozMkUFc5FMZJpS8K3ocZyjzFyaINPy8tPjxVU3QAqo4YTeSgB2u8QEy/+L5UiJ2i3QoxXT0h
1E2b+TAxVYZfuQNnC3Uqywiwro4M0NCkPhiIdsPjjAsHnxRLLCpGDwC1GQTdIodYShe/3Lj9GC6L
mCFTYbY7dkR3gdfgOx4nOiFGxCbbAarwED4TquTHeOUbga7LGZ8tzO9UeNETxpNjMGJdThpygERa
nrA43rFkULPytORESzHTRNuBJtPbqn1AkgJvMj6vt7YBMRM0XFsmY8g1lOpuXT1DNxehigaX2ECQ
DRrvbpPb7OQEu8+Eba5DAmOWrGNfqW291bYSQTeBM5cTHzvwkKyxnN3o2hKsw2JMbAqCINWgr42B
OBXfGtlYZvh8Ewpu3TZ5tqvhnManqFIwMIXK9xSghLCiJ7uN74B3L8W2gbsiPqKC9ga233lJrlLT
sTg39lzup2XNI8bxDOPghrSnORj5u2CjofuPvxQ71xmL6RVK6cnK2AwcLOmZiserDm6AWopZrmjP
fpOuZEdjeCCYsU7ARDrLzhd5eHxrOizNmDwZ8b2lqSP/jw5mnBnGo1vvJLRBn4lgZTIh/awe1axR
cFQYwRmpgTezCGw32C4fTbSJkiKn+kmcR5u9P3hmfezpkIZ5gXof/kDAnZP1lVCQJij5qXEYBGcI
WrLwjlQFBoC4y86Fp7GrF+hyHKiq4E2Ri6IawAES3kHQUNJL0sc66ohOjpTo7ofhHcQEewEK9VIZ
5ky4JPDzGe/ii2k1pI37/WPs5OriNuUUfsLn0NhkjFdM5W0Ms2ezEjdjDA92lfdQnraDw72y2Z9l
CzrMme8QswFMvPnKJvxYCduaoleLetAXrj3uMmrpZc3KThYu2Dl6TUHIoD5RO0RyKk9BQhsiq28Z
L5uQ1WdIJx5F4Sxqn+TYgKCmD3Ie5WyKuq9qne8l7JXAzdcgg0aMsDMg54dxTB7DGQC+lJsUp031
baq1i2yCEQyEaIl+qmdVuw5VlLzaSnZUm9phasM5pWoW7I5ntQvuFt4wxGNHnS05GUl6dzTMV9xd
eYgrMnHrLJTGHO4FXffYdNjuA6Tx2amzuqObhzH+eqgD6YApz2rs7WSnr6XP1yGatWACk73Uyo+h
Y/7fabwpGkdIVU68shYfgDnONcsFX8ecD6zlXt5f2TyVH0ZOhVoAyyhn97KKGpj4zGpBXepkJxtE
b4J9aOYIng+YVBwHwq/GthZTwwtU0hYPuulDN3ZhQwmMc8GDzKJE/oXw7butf0SDxwvPCxs73kyb
8Jo4BPhwO2J0PAM6J0oBcVcReoAb3fLI7Vv+cuqs60hLEarVuvXLQ1eIW0i7veNe8SiDkp/aK0Er
s8ckTE7WCLdYRE7zzDIH/ezJLNsPvQneApuqzaTZKF8sK+Rz6MrMVquDfF7lYfRxo+WLIW/oo0gz
jqlXP3VldpBvbatOK8DOT8JsNkTKL82RZo0fpVfZ5ZQNcJ9M5ahmrtLor0VfLhLw221pL72qPRP1
uUk4EWsBJ3xYJ6llnmpuORF/aGdoV7YFReq7HGHKP5I1JyLrq3wfZWtMTg51nUuU64A3CSJloHS1
OcpoExWowYVl6ZClZOE25zbHVMZ/q6mKtXzZ5eyTzfssm/tulRzk91Pr+CCZOzWCjM4BmZCn+7FI
7pS2W1IWYTTOog4bPyGWF8Uu1g1PQaO18AaTvVE/IYzc1XKYhiT8zAs78kgIxIjeNhLdhyPntml0
rPT2SRCgM07NK2fnd9nMf6yMYZSdcmFdQrZsy0TEQp14Tfi+ScHql4v6I6A9pkXBU2ame0sRt3Zq
doRZcErJMOw1S5tI4NE/+DldNHMBcWYzlNjUmLxv5KKqByET1nRTcVi3eAAs37mEJG8B25B1M/EH
QL2bneZda9d8Qs23UnDq8FRzSyuv/2iAqYhA39N+ZzLKTUiC/Goa1U6uYUPd7h4VsrzItmpfKpI+
jcy9FCWvmyPaD8ZcJ9n/lh30xkxuQZAeJt27KD1XfnIucsZbhu+60V7lmDfkuc+UjwTjmHwVk56z
rlJeKnlGoooXnDI8zjmljg4yCS+KXKqyIMECxipnYH6SY5cSeLSdt1QU0Kd8czz42qsa9WdynG+R
Fd98JuQthQUglehiphxrvQCA6Ws0kdXq4RHR009L34BXQIsTjawCLipcb3rX7f5M1gr1age9lPiS
KMndReB2/szOVmD9OBCGPTTWqZx7/q4xGYDqxGWh5GPy3OSvowmRFEMQU36rJz/VyQGqjF9ulCrz
jIxd1g5c50PYHWnmHyjalj3CeqXhFXVswuXDSBY01mqscNNn8MfnWHK2mU9emkoTrrKSr0z97kUe
uDaOF0b7hvoCgl2wJFAMlYwRfjGj7mdWxZxS7j9DIIth0Hwz1Ub43cuBh41Rvckdsv7kp9UAc8wM
ZXwPfXqvaX1xqvgrasb3eOxWWKzfHYVv6fqbakQkmFglFKVoencD5ZuR+kvhUBax8WTRWoVvDk3C
OQSF0swpoffkAuOmqTFcUalbfXv0BCV44X5qKsNh3CzlzPDiFTUUrrzuHBuIqSqzP0sMcgCtDio/
EKUaZrufh192zHX1bWi9Bt04R7EPkwdqvDaGha2Je+EZm6bgKhhdu6Il9IM4gCUxhB9lzDcPNRvC
My8moAloqXxnpUCCCJ6UxfJbkhSw4YrkqzcAyauwAsk3mY0Qtajy50UUfcYJ118JYmjs2Aar2l5n
Ilt1A1y00QMRo1oosRvkXFqADu7xUeuEtC3Hltxh2pvRxJ2AggHFB7Yc1tNGUX7E+PnWcATfaqbs
MwP3AkguGHmOPyydxkfP2lioLrthZtrVJteZJnhO/8Io9Ci0RJkLkzk2wuKZWjqAxuWQbSrxWivT
p13CuHncXHIHFkE9EgRX0vYfOzWlGqPq0EXqvx6SwtzkgT0smGJXG39Qd4XF6msSerRg/9dWeYES
DkoJVFMPmUaS4zEbvnTIfzMNFekymYqn0AOJ8PjPm0P4UljJZ+bZ6RJ7/7vTZMcOsSWEa7eZw9hl
U0aggiQcAqUKh0H4z6VXkjKkGMM8p0iIiE2ZW+QDPS4DXGSOHFpGM6Fm1FwUGxdq0lOZ6a/lFHcL
XEszb4ydGbgSHkUB+aoUTrGZ7B7+usJgQYj4HTfkLFLtZD1lHg9+AtsZiy8OrAqYZBH5+8ebnibG
715czkdMgoseC2Yi060s7AJlaw0H/LGc/1hRmTMPFM6OdopyJBohqu06BPkcajUBySNdrFjgCM1A
+bXKrtQaBDEtL06V/m4qpU+Mhj/NYSutJyLrNK4bBLeEHDZH36VEWS44NnwlSqMTdKTilGRzAnxV
zLJabJOec40S0k7k2VgS3nhMKx+wYKDgf7aWKi0MCCRySaJBqDqY7TTUNJ4V3FAlUfLQ7ehlMwYZ
juxpQD7zlor2HZV9tizG7LHAsdGkybhoXfT5zvAqPGLB6ZdwxaDFWr5yZSCGH7abYbKS6sdwXCIt
3EAX+RGTcDlE1Wpwwq+M9Xmu9+NTXaMIKl0NuCZpU7j3a5fPlIX+Z1NDRx4i9D36BqnSOyLDTQov
MAy/vAGgS9LyspQ5BHSmBA4sTQiK1sHInkZbeU5NVogYdqSZOVAOMP6i+6c4ffwum9JrCfyEqLcj
RIurm9iHDmEoyzAXh9H4e1X9QN769VjvhWSmjrq5shJWBtp6KDEnHeo1lQGdGNk7dbVj1uKcFOO7
5kV3kDgIpdXkS1dYcqzOPpSwcbxBXaV68t7G8ZdZsezYVXofW/4SN8mR8JXA6PThaVFawd2w+GOw
MoxW2s+ggUjhp7zEWTy8x+7wozHts+Md/DRCRCTU91qwAGVMM+mczwBTvwP1vz+WKYzDURfsXfnT
btidQwucZuutACLi4hPPbU5ujOamy8cFK+xxAXT1PRiSr0GLvtpOro58NMzYBNmZ4Y/Qrbn5OlsW
OQRPIuGSBi3lMardu7yd8NaYPu2UUh48Yh6JQsMAiN9nURdcnNq6uFFz8nxShnLOWf+XvPPakV1J
s/OrCLoWDxhk0MTNXCTTZ5bPsjdEWXrv+fT6WOdo2gjd0NwIAgQ0GuiZvWtnZTIjfrPWt0L5Anxg
Zw+8T5L7Heyiuy4mLtcNEqOf1sjOiLwhX05Pvs/wKu4ZGGmV3GsRTGvAElgq+FDsmMds+aGgcxY6
WrZIjq6mcLlqBl59MzzpI0N+s2sX5kL64+NVXRkEXfQKIj8COw70PnkHu0BdzkSKl9c440Zw5xvo
OuqkuUM71q3auoCvoTjO+0H77uQ+8lmj6A7huISjWCtVGld9j/fO9+l+QnighGbLI7xd3ieDzxTT
5Y+PhxRMJsoLl9UVQ6/YC6vgdir6GxD+35bmJjtr2CQWJ7IehiOjX+2jmnihLeCgohuh8EfqoNmO
2DrLL7yQf0GYGmuSQS7GBNmyH+75pvm/Dwerkr0iy37FHpFnVbWGpwdY0fRZrV2Xk4cF06ujk7ga
8GkXPeNuxyZyItbB82gaOZA+T3JUPHSD+aiVXCMusRJKMGtctomiwQogDESEknQsvkmaG79XuXPN
mC9exUZ6I6sKQuscHWXCyyvqT2IxeQ2VTo/NtcJlgd/P0tcoDkC2O1yjhuIyM/ErjTXS/RjoF83Q
SCYxLPpGV9umCHp2+eUZfMarRcWG7aoeufMmwiA9GGSkfpO44A48rHNUvbj91iYQyvt9lH+/exaN
WUuM88qws5+l9mOBRy/Z6ve6GL46k1AYBKv5RtTczNoEsxkbXGb8Etg5ZEBXLdd3uWIxtcaA5K9+
r7GEHsiDqvgT2PGP1WUUXFCnRJC8F7K7Y9C1wKM4iRSJNUnkXzioxBIH8PsUToCAKCHjd2fiIQdF
4SPwY+KRwQS3+QmMHFZNG/2kVY8riLDIaIx+OkdAKWZCmkYUKEmC6KzDN7ZkLIXNb5qXXy/5OvKY
5c12OSvM5altuG7nFFjWnPEASOqreg5/Mne8/30iBrGREOd4EWO/K1vOrzx7L9NNW44L2rhY99a2
kq7mdRqXBHNAeLKVZ2olhupIPFkZ6Xu+LNfWUpUFATBsndGbqcGcGB11LFu17Tshtki4qXcSRjOU
scU61u7tYHxxFcfL76dUZDDhIQp5cZr8yOWHaYK3BXs5JQNupthm7GA3B62c8f5ApnPnIt1kLgDb
zLa9LDfCrQONVUYk0y8FpOkbV1aVIPzLGPH/vrq8Krem9mRqjAZKf8yZWFLvBqBMG4zrUBMYy070
AaRV0gwRs+MBmCDIGr99xlRvmLJ31VLPN2Z0ser+ymTGhZA+pVFwKaGbW03NX79P9VLG/v5aoyHA
Vk73v29+azYCixo3wGz+1EJqmyrgO6Y3EceO03mhzjgxA5XFIIoUN+a7x0kCIElMxueK8JRaXeKW
vVsQcT75UvcsIL9e0UAiQRLzlU/uUvrwjqk6eAyDqFmzThSntK/2Dg81iNDxdgwMkLsZD32386Fb
Xwr8DlIHv5k4OBVB3oJJGmF92ry1Wu+SnF3IUyCwM9emc7TpgWFFwVIy8u6tTvNpgaipXWLor2YX
bAqHbB490qargtVf3OafxkjzNNnEesyl8+zM6XkmPLJoBLsPWSvPbhK1msA5qGWl6Ap+0bwelec+
w/og3Amq8crTmJZsVAHoilUwvmGULHOf/KmNbUglIQuJw6Q07YNqTUxLdQ1qV10Chy203eknuMQc
TH7/3EXVttP9w7IvG5u3tJnBX0iuopmJDw5IEw4WHE299N789mxOR90YyUdSTOFJ50nwvKWYiBTR
XmEJ8LDwa3Jk7hkcDqu54/LuOsg/8fguoaOFgcl6eIgj8NQeC/1t58trVbJpTCP9mlXXeYmv4kkO
GfWSIqqLJTMl08HOZ8nREP37nDA4JlP0Sos5KJKWrBybGNhkjG5jMV1Jd9S2VQrLpyKxliM1Mfkl
dI6cembdhhGfsX/w87sG9wWPVKME2hud1mIQByMuYxav/GC2mZTLev+odxx7kc9Dyd5xxCLNai2t
yZMb2UmgonVW5Mca6laSvZGlPCB1YTULELkBmAfISC1h9/CvyqrpPavlJJAMT2Xd3Q6GQ9CESdEa
aJcuUuchqqgb5uhjcHscdrX2GczzaWopcKF7tpvSNM4+u+UVDHraL5vgo6JmmVMds8SmuMW7hBU9
9rmMwruYgc1Ab5LJ8miFS/Z1Obrr0CXNC/AkHmH/AnsPXIrFLIWu8XfzgZ+r90Awxqs+YiqPUgIe
kPxzs2VqqLgD1QQbEHRYsuCm/x5Frnwz40AsQQPNmu3ybo6AMfx+OmNDKEXTV8cczEBks8Uy0q73
8jx4m9DGbWa3fVIR1idSB9KYwb9d8krAz4JuIDXH73j/NPkc4Az38oxVbOjzX7//qhxohWwLw5M9
O/soBshYpN9Ksm/AfFCsjJFm//eQb7rqtVkwhy9lb1i739OiNKHCWTR/BtiDWX33nbW3TYp/N7BO
AbJs5gLPULlYpJAsJOV9mS3zzihGWZz+LALoXl8GccgEtFh/D0I+ov++mG7+pXtjEYX9vWgM/wji
JuEqeBt4OOQ/Cbc7EE1hYWE2NAoaExb5NGldv3EyTA+LKuC3rWAg+O//VfG/63v4Z6Vt2QYrSCR8
xj/qe9ykm5PZJpbtd7O8dWbzfsUKUM4PdleTMjTem26Zrv7UK/9fcxjxrn4WJRIHMEf/sfsuFgdP
82tw+tv/+R//J0aav17dYvz5h/+xyduone66b2TJ302Xtv/rU1v+5P/p//MvK9FlKrES/UsbktB5
m//uE1r+hX8wIbFNTKP3/3ZfZO//ZEX666/+aUQSxh+OhSJdSQNFkuM4/2lEUn+g0UKa5wpXGrrk
b/3NiGT9ITAICZxQWOUcw7b/04gkzT8cU9jKIRLEEsxLxX/JiITI+Z+fZnanNv4Zi5+mI8T8p8eq
UUWvzQOambYy0FiLT3RNVJS0L55bONegjKFCl8v0f6n7oBGtKhRy2KWNlCWjYqGB6xKvHDBgAB8O
Hpn41e5nHZjSCEfP3YP85cxlsJsML7Md3Wq5EEx1+n3QG+fGr25iEnrQFPQ/qUhR3XsTA/cNr/TS
IlBZtdmbOcb3dVDgb7ScHW6Xpe+qmXtOryjnifljKoTRFKru+D1NiH3Kmr0RjR5Ms3MGmXbXuZwy
6GxJ5gpQITXaTdL3CNB4P1ZAdxJ2Ug/cDW+QOd5tgDbYlUyvSORTYAyEWhjVKivnU+L33359MkIX
GZFpjau5Dk+1gRO5FAxqLAzXpsmMg6KC6Wwpt3UhH/+/dHH6Ts0FiAtnZTYOcVtwfKmaGIdeT3gj
SfuAoq8SfT8pun+C47+GUt/5RsyGwiqvYnRL4O8wOKmBdkD5Ni1ncGckxn3IGYuqg55RhdEW0Bu3
QfBY39e70mtrPBtJgrPHD6m7PJUEdywuk3XXA2gWccFc4SAC1AhRfBlRcWwGu4TXYL3g36bt4c+u
5sw+wP1Bna7T0iReaKkXwqseYWW8QVRcvhJk/vpknMXyuRbhTeOKn5HZ46ZVlRfo3cJjbMfVxPAc
S9T0GNt72hy8Mho81ARL32S/JQVBQyNoryAa72Sj9spkL0A8X1KZDLMFRRxhTyTeRjjdilLXN0Oy
ZN7WBOIUzSaaNRIHdIsUSRvCG/uFNUMUAzeXfa6ozpFud1yIrlhl2CU8XE/302g+c95066aBj07c
dn2QbXRTOK06AiZiicjoi6aqKplhkO65TPpU1b1O1vBIbDAaADMr165Pcw7DJ9mwWCHc7hnHf7lB
m8nkuWuvRbvMx0KEeirXmf0nuwLS0oZD8WHUTZ1GlYbF5G+E5PewCwVYN+rdY4OIv5zrZJtEJSlp
unMG8kGZuiAAXMKhBPl3EOKpeX366tC98xUDkDkGSzfEwQXxG+oLjVIeZzjpbCNlVRAwJobN0KYl
loUhPeDsvIZgIbemAVSrh5zvB/t2to29i/cdKRNpaX5h79NcRMiOeBp4P0BR49edG8aLLn6ZbTYF
90EcAPjkRzImaYY1wWKytd1d7tOHAZZbFmWsOifJcLOOt337AECK3QXeHE+VxKqZLkgHl0IJL3DM
37iXM+ViO1vQKPUzibhJQhphWqCIpmp/R13kObhCcVrzEyr0AEU02Sz9GPaAfid8q2Ox4fMGIR0j
XJeq9ffftlQSIqnWVgDJSP2LManMxHH7RdBRNfGjyqg9dLtek9d54FD1dcYHb1NiO9d8C2wienrp
AY7vwp9WY3kMPoLYYQvPvv1OEBu7f0FtbLbdLYEqPRAf9HBWlL0jkt0YBu9OV4SK9QsPRg1LqNA+
iPccG5biv38Ubfa9puckPqwW8ZrQ2mfkT58KMvtqmb6V6SvLfZav5HXwfCOlUPQ4jIqxhhp4n/T3
qXT2qPYWJFPwuCyIe5Rb0TJxc4f4s2qne7PIr0Fa3hIl44WOSZj7shr3/VXHFjbGRROyNo4EFHUj
/ZzL6GdRLpBrnRU+Y1lbvPTull+OztrB879sIAFWfgn0LZAfcpxhbnAzzyBD7YFB6yKZtPMvs2ZE
n6B/rpzks5x4Zoc96lwe9MDejZBbVvYodDSoTD6WYagoGTk5CNubfp/01YM532dNdZDjtVkMsOSL
/j5Eg7qC12pDVyvRELqpuZcAI0LS6XLoqCHkull8/Ao5iCDlYBzLFydJLrq2YIcFO0tlNxg460Zt
An9TpDEp1STZrjl/g0YDFjqFiRcgxUhaVhy6c2ugZizZER1D1JCBQicWL2HT2HiJwPJn4mfmfmMH
Trlt7ly3QQqEG8pmC+gVZqdIelPXkbwVQTPvZLCfWKaew4Ix5bKNGVElhc0ViXXEZrBNNAdCK3zm
zFuGAzvChlGtzhnCXCvelG69Dk15DcT9BPrvVJm3lSntbVIaW93oGfcJCYkxXPiL7HtWJH/la9q4
tRk5KVEQMtvUBsAykZ0mZTqrBvVDHX5PNbmbES4YzBtTu07wmVbaAfH4FYO9h4HR9YZ7SV9VAfF6
iY07xv5uDZUvcZUEtnfEXA5B+iJr7ggGSj17QgyHe7t1hnXbzA29My0SD0LfpigXEL4O+WPZfmeu
r/as4MVV3z7OTpBvpQ3P1Mf+srUS65hP3Eaixb3cR1O4E3wZrIrVacXuJ3yuiVCNl4QEw8XmFBf2
zRRZKap2eYUkd1unCfzBirQ1SCk3AO7Z8PjVIucPbnKpEw8Yv5qJaR3Qcb9HJBYNYYnapAAF3cTT
OYWjw/Q0Rl6vqisiTMg/pFwihy7Q3BknqnkODMgsZrOPgR+uKnbfkA6NO/8TjgVTkcUkh6zgZgwY
Clll/MEIhoeHi3yY2ONmKB/XKtsLh2FpaVU1eQv3Yjk2DjYeJQRVwCUYXZDv1AJugykCh9Nf50Rk
llVRHHKTqEFd8JlBu7eOHAcQYbIc2Vv4YtbkBqr6LTLdZkMo6EkAjFc6qgVG5TtjwjRgtZbw+qHI
9jY3G08bjCzD2gALLfdFPQC+gbtjQLzw+/QrQcfEIHrn6254OxEANnzFluDKBQy9cRuY6A4XFfbi
n/JNCrQdSCAKmm9k1MRADM5DxikTZ8axtiGCMEex6ibDMeKf84Fwp5FKqAazMlTLbjwilLYlyNiY
qv4YdPELbGEUQAOl02BV6F7apz6tZm8wMk4pfL83LWBMb86tu8JgjJ2VQJZI48R6IndtSZ5OlM8V
2a+Lswd0aZ31l2HGO+5oL6aNTl2vqJnYurDjYsSpTx06jtzWwbhoYn3LXsHd2cp9gWSzYXd+EmHw
rMNoRMjUW4BOEufJTTkqIG36Bck1ACXjVZ5qTwWq1A25IlBx0nPYDVdu5/tXLPo5Lmz3VmjjGuDs
Dzj2cUkW1I+tbj3EUnvPKAu5p9B/FNbFT2IOAD+8cU2grXoL37oFw4uNfhPY/pPGvTgxTMsD/b2D
/1ngUbSbxwBlzbrT8NizaI3iYGdP46WJnwahPWE3J43IfyqkxpgoykYmbRC2h9hiRh9tXJDfNxrf
sKoybqrYBHHDL8iL4FiGbGaNP6LC+N/OPwY4N/qYYRu4eb9yG/09FXXvaYW5cRlebtouuBNMbAYN
2RfWIXOFeWRboMJB11+jCiw6DV8tkVb26LKji/Bu4xVp4bQGX6WB93sibGU9jPlzmnbPSBLu0p5Y
ugB+26pr+Sib+EB+0imHoH+WXYIaw4k9bWSjj2HvDCjX2s1DSCwc8oIoSk/xB6vL/jTwmMr1oHNZ
9GPC3wjn+8rKv4cIpNJ3MzgnxkicI/42X8Li07b8SsyCJdEgHuaBFXkfOnh4yhaT/8ROgJPUXfep
NSCZuNKdmTcjwABaIlHRtYBdEBwsmKPL8kvBeLWexzkPgF9V75SB8WHg5kJJzva0e8j5tq+w3N9B
5d1VbCg3VhwT9M2DLdvpXa+ZJS82UL7Z5JwLufXL2WJQ6byUxexslf/LaYWcVltb6Kjx3uqGh3TW
kTkDnueVNs3DDHsVh3uqArBRXEhhcNPPV71x4VvQ34pBQ/odh+cwsVmNWtO8M2OFQYaNVM/kyNfg
FY96IknusJBIZOHy8Nf7pSGOTVj8KSAJL6gTBNvliwjCn8aOnE2td5+RGVw5OvITyZCbaKPuIUoC
VsojAYw2inbXoRCZq1UZyFNh5CRUyuFK71BrJzIM0T7epuWERb09jr17AlNS7InQrWHOmjvTQc8t
X/ImGxnRY/XI2yojpA+ADbvZHroxkpEaJs+70ULB6xU5UoS+xUuqKhjElWvS5KainE6/Kfc1dZ/7
aIc0Ab5NUIE/T4das9RmZj6+SwKDrJWRmfuyl66MsNrZgbaPlX9dmaODKnMglKLnrITPmfYzJh7F
M8sHltyUBISspoi0gZwWPGsCsFoFBNcu84hO/sqr9jFriYi1cxSO+BURmj3Zfr8NLHVvcVt7QTAS
NDUOR9ElMGpp7ZRmFSdoRIClB43HonZwpNtkrydIx/tFK4AS8D71SXoyxna/HOtsLpEg2Y9wV5CR
pM2h6twrm4TSfVM5/daF8UMaLV9ZXSHy8GJqiFGOt02n3OvGogCjTLEPwDGReVjyxFtK6uy2EQVv
VV8iDgl1C6WrBXs/7V/1xDxMZAawNWjfcdTfqP5s2fD6Q94VMehn1hBsJYmtXCHVPMQORqXUuKCd
51MXidiWRoY4Nru0BvikAp/huV5SenyvHGWzNiecQUV10Ql9DdNdMpOullbI4vV6wAgZj3IFxn/L
TCIj+4yvuvY8RNHzMGP0A6XKlTJ7k+D2qknHC0ma3ujh0xTn1lVvu8xbKlNgLEtQQkCXq/uHesre
sBVMnGcOUIl4djdOOCdet6zurfZHa1GnSoFiKaRkzYk3t+1uH9mMi3VCnoOmZp9jdw+qDBkW5fGl
GiZ/N+APGBDLFSMy+bEs4WiKgiaItBOV7QLzW/p0sE2QupuOAgZ/ZU2tNG1HY9oXFngCN1FHu9rl
w9rpLcdL0vAjmU5Uoc0uJzuNDxGaAklBiV3XN7OmNqWBNCyjsiD0hY6Z+BiZsAGfZpuCa6lvq+xk
5OU5GfnpRtjvYymJpedSUtkTGLFro4i6dWUOu6bgTygQM5Y/3EBKnbatdN/ytDjONT+xjvZ9kWxM
lX1y3m80YgZWIGofwxLW/fTTLLDrWS8Cz+zJNYPhANW5hg7FBiOe7/nGfSr4/esUhMNpnDb6OJdr
mNUtQrjeX5tMyxNNfDlReWvVqjnmVXZWoMM5j0RNcPypUVCuwfDsoQylN7pD+jtso3HFsuyj7hV5
hBG68bymAp/dVwJVKeZBQUTs5eaO0mhy8H9U+h0K8NOc8tQAEA06DW6mAoMa9sVmyHgD5lHeVjBN
0eLOA2jtih1A0r9y+sYrdBMvfMzvwq7Fvly6a+ZzFNS7yWoJZ8zRw1ESAr+LS2vbtmQQqNSNdrXW
niE+kOuKvsZ78MeCgi34sgliAcjgAxAp95WZSH4Vxjx9zYt18Me1AYd9HbMrHavrxMmJ32jqcp8b
U0nxgS2q1AjmcSLiwpIs9BgofKTY7jbm8tkX7XtixtXGKDIW6o7JcrN+RQ3LQLRrKC/su3yYGoJv
Nfo1sUOk/ajJdnxUZvhZRzNal4RW2F+Sg8IgRmSO5aYtoBzlSb6up3Ffwi4ycoaRXZSsNbxErDnx
t28rt3glCEwHX8y3SS/mn1KzyMc2xYUH2MGmKkc0d9qh8usPrMPBghY9+RkzHVliAqH5/zJCQooS
DYVX14eHhmawy0k6CUN3PVoOy3eL+q634rVVVHKddDw/pUL8a3HBaE1nXNXzpqm46wFQZ2UHdr0U
uzQ0TjNg6EOO/GZedrZ5CqV/9K8bd0ma9HXs8rhkmrK+LppXXj09caE9qamELTfLr1IinOifbNFE
6zgYXdJsYIpA/u9wJvicgca1JW1EMxH71pJpVmG3GgI4/4pM6ZLFmzpZlvHsj5ScMXKtlWyso0iL
21krjrYqeGBnsKSyIrnSKU5BOa55erWT1bXPA/xfGIRelHD01zmmLjG/lU5NtRVShFn5ttCN4Fi5
lAbaXowUnz0tzWqcC3MnE//JapnYGM+BRlyhb8f3ec8EU9nkUhV2dNOIaYdzc34KkwhZY+/a2xnn
b6xTFcHfvEHrcwS4Oa0VtV0ftyenk6/FOD4aNQbohrxTAgmS+LZIsgj1TSn4W+hyEZOCiEQWsrZI
EqGZlh+AUdkmlTm5w/4XaVc3BEehhR3adNuYobapbSxZsiiJ12RAQgBM5MX96LNlTPYW0tKd82De
2orINRnDt2iK9MIYBxkbldMudglcNLMnK5lLT6OtJcz2tatRJmNN67YjATLhks1dyW5fa9prJ0ya
sTra9WbAAHY2X7oOGUA6t0zbYhbLrA5Lw750OpT9WgNmqWbzEnLLQ1sXTCBAruqOu9Vc4LoOrZfh
+4RJ06rWCHE2zjhZ69zylznOhKXD7Mg50/KtFdvM/nRCZsnuhX/zyWuJ+YPIF2IzLzzTpuhXfG+t
gpkfTOA33SGOvEdImLDtxJlISsxMBGEXfvmoKlaDIvfAzg9JjmYl97Nxq0mUYlrU/vQya7yG3eu6
NL8L0lfppOIvxcWPOpWeyTJTUs7zaxO5JVEz2TGxNPoVWImlK7ld7PpYI6IhBKCuz9BfL8Yy81ZJ
cu9LQxyq+VyzCkbk6uOQlPGD7J6yBP1QYRTjJhoR29l8DmHBljtLufcBfhMJYnNCKbnMsKoRxmIp
h42aiVcRmXqx0mXeZyAfmupdbG8V5qeVjN61QswcjgqjkXBvI7P8atjUAtSvDxlCLTTRlCxk238j
qdkPVWNtDelcsqA9u7WPaqiIvCk0KNDs9N6m2lsRrIK4ZEo/Q3y02NO+ZIIBTnMYdP++6Fhx50pl
IJRSpQcheRn5hZu41ABVkr1MtzM90uyg4pyNK0JSh6MuUUK6OPyCuKOBNW474bkVoR9M8QuUhv33
hLIW7iZvR6zyJyNGhSg14yfurfuosd/8cZlWuBeZu/N+0BONtvGuwORL1w/tOVXkC7kpLfFjDqr7
sa9ALpRZ+6HbGswycSE54gQG5Ukta20HzROpOsCgCKZC7BmCBAgVXTPIgfmMjoEwTbyHpgqvWl3+
EPHIvscPPrB+zBvlKA7QdKLGq1dwsUp8r1m/7lL6BdnudBKxnZAECIgsu8aaep4XLi93cK8zN93X
mf8YEuS0TpBqLMxcRE/5ejAmZ9+NObEk8aJridyDUN1t7DICDkF3uDH9h9VwOhWoScKpKNcoG8ut
NvEgBcRoXQ9maexTM7+qKGY7Sb9O6BxBwKgG2VOsSsNn0bY8YmUj7xvtViXoI2YUMnjXBgLRx1bs
zJ5fs8lOWsttiGZQ3w4ml9CYeEacNAcjlw4x6w+BqluyR+FAWEZF0Bqpop6Kz23Xu6up5nhAml0c
FyzfHLJXS7pKX4OQYz/xZNb5ya7d227oSefIOcNYNa4iPZKbIh+WeJNX7LPakTICXaAyXDYgbnnq
pbHvI+dj0uoY9ZGK7uNLIYnanRoyT5enXYtRymQKj2Qct88lDnpvbsVGWwKc7b46TEECA68+kDF0
E0vydsNM3Bgm19Ak5k2HdERPg11F9JJp89DjSw4wzhnfKCO3Tj29F/p0sNpSUApVtyOm0FVNlmQ5
JTgR+MrafnlmH0h739BJT0PpAzWFu4EIinXsprIotImb/EQwqrsuvumGwonG1UsKLLHT+NnQc3Ky
FUiXVa5tRX4SfgU5wHXIeq0+lDn7a1lZu8nwgQkrUoZYNaPwaz9KyFk9+XWbyugN9qxtfaQNEoRs
m5/6x7LagPJ7x7xt8PRIt70re1PXOY1WP9fboCrR6WryLlt9qdj9CMkNQYGDKcWxonWinACYjTwb
ZRscZlLivDGbvcDv9E01O4ymqHtaK2aD1VXrKVX0QTluW+U2H43fN6QkJfcBbSIe1+HDUEa5De0u
g68UvIBtq1fholDNKxl4lT3fDBG1Eph6tsUjOt3JYu1mnUtMk6cijhT9CENQZ6wgJ3JjxfOVGF7B
O1GNZcFzvyHjEOG7VpCt2rYMizVZ3Wdjxt+dEZPUEeMQM7kMsnm3WQgNOIiQwFBlx7ZNWrE+rL96
zXDo+KL4nLKxksRZ7C0BGv03V6RzIhwbZFryvGE61u51l8jhtDNG1GvqarDvCMFmzxnwqcWMsDqx
YR4RrozcdZidJY+Va7zqPTbCMbbeyl5++0mC5LGaUXc1AEt64sBZunD+6sbEnm8pVtPGBvSt0Dmi
+Vg5M9Xdr8Qrr1kXztpKgr/fJ+R/evGyKoypDxjVLBWF2U4bPlxnXQ55ux6H4Dpgts0qNOcerIdt
kzo3k31wUh7cMLopo8rFgjRiL9YkBoiODCKCx9lCpOs0ukVzqI6BK064TMSdmB1ic5JAHLUer9Nt
bZXdlrBMpp5+2f9JsPovCVKuos+6wMnc/qNy5FcN8jdZyaXI+M+//SP/8gf9PwjGJaFI/ltFylWR
Rs3330Nx//orfylRFlEJlDEm07YNa0uga/oTiSvMP2DhWmhUJOQggFx/E6IYf+hInRCGwMt0HSBP
f/FwJahcG+AQKxaJBsWw/isqFMf+ZwyYsEGS6ehdeG3CNeRCk/p8vyf3eeF4/g9yCacAa5BcrBva
as7dHcKY9dhG2c6sORgId//owuCxGzUoGGpm8bFvAiy1tT8hIjafsKtYJGoCxQt9gmxl8eQnur/W
6yBb+8ZB2REmI6bzazoMwtNaR1vrRQipbv5Jl/WYS5bY2sUZhSgaF5+w7xxRsyOkW61sTmGOjNGm
vUtas9vBWPF8Fb61WUN3hiWRl3+SFqumICr2/JFH4Hln6EbHUUtZTuFm91rmrJ3OoZsCWt/rOWWG
mrZcGNEpX9THWWkcrCgn8WNqMNjVxiOKUXMXZ9EPUKKNo2skrhYx5owq5oSrqwNK8SWbUaCc7MjF
GaMbNnkQX+d8IG+vPrY5vv2e5cJNUF3canxnnV2fYsAPXNY3BH+unLS/dFZwbVftPWcVFkFdXmPb
b+NwG8TDQ4AhE6K+IOMmEq867ahg6NQawanA+232+P7n6a6JBzbt0FSCZu9CIDJarEYq/mBThpA1
XEnRPfCDXzW20NWkQwQT+S5AS4nik3WS3l+7+YvUm8PY33WWceyq5lao6jzm9Xs/dNc8ANl1Yfrb
QrPvdQWNJ5y2rFLMbYjhsjaTnWO2pwz8O9vsONlaPsWGbb3ZQcUQRlgxvw/pGwc60XXuIgAGx0Fc
U46PNRzXjo5inyn3T+t8xtqNkzTn2hIfQSa+TVhROhL5si031BXdWiKP1DeM6e/yIJ9AknQwOo29
dDH9D27xGMYDcW6kZjCC7dSljM2VIezJk8fJ1l/wDC+QcX5tx9jVNQvQLNbESnPdK6xink5o4yEy
iyub8YvlEnM8oWywCRZiBBwTzZsjDJ0YtiI/XWDGARR+kDXbAfaLp3rhsr9zNlo6VTdwnr5b4pjx
VNDeNi0ipwf71tcpxyPNHXawivD/9oy6BhzE4QgeP7K+9VSmDJPDtxyqyDwWR0NfZpY5BQerWcOe
sYwM867FMR12zneFj5G5mtyzw9LXU5ANxxopVDAhiHbH7Co1ea+j/l1nrka8VHFt9KypZoRontON
65lEZrpAOnxAJk+p7jQHN+6ve9oLshKaU9dfpAlGS3e56KIAVVcHGAs62bphaS+ZA9fRhWXltg5f
mR4DSZ4K6oeUMWnPbF30Wxkh7ahj8dDpL65dv1Ibnx1IGq4PrwNaArrzjNqcpKj1mEK9GEBCWD6O
PViVDJKVdi2s8Y38mo1t4BjwW2J0zUvJyJ+E5iifjtro3EuNifoiO2jjrRjw344jFvv+NlfmZc6T
Ygf0xpGmvrVbdvNle9ubs36OotvRLavrclQUmtZU7cworzaj3d1joJYrTVfY5DoiFYcALVknFGkj
xiN/uJhLklhDAT+MZRc6et4ikR78hb6c+zOUsNLXViVIdK8HXec0Bmi6wmJa5PbXzWxeFe5npGVP
SU9edVUNXyVv66rLscLPBY4SVqJ7MrW2qc53ytQY3pMF9Iga4Ehco3ziUvlmwHaJmL0dGxKYvIHe
2suL+SMMUUbFPXgyH0NTJhfZTFachY+acCRUsBPxFcvN53rMHiA1KYxl7l7NyPAW+XsSj1Sm7YSh
Lrr4rU+yLnLBJL63fqHFGrY2DQXTMatxufV+VD5leRKuS7cb7vLGzbdjSpJ5E6urKpdvnR5+1ci/
eune1FeJyywmJ80KivVon9G/fM+j4U18rJQ9jJ+DABapAcx2Ih8qCwu26Xc0wKdBTRfCld4FbWfl
uJ5WyvQq79xNGYElzdlWE+9114kq2PTTvHUauQSqdg9BhSK56+lAhuJ/sncevZEraZf+K4PZs0EG
g24xi0/pnVxJKbMhZKrovQmSv36eqDZzuxu4mMasBvg2jVvVVaWUkhnxmnOeY757GTV1bYqLWRdo
x1ygeTNynVWWTc9+RWSq92TZ9Xb25c+kZhyYTPLRfQ09x1pHQww6LreIJeL5obMdJogGtACDEqTt
0OzWarwUQ8/5UzuPReA+NXl7SfQVEVW0cXHkbtIXCxUdbouDVR/Tur+4OYN7V7g92rCfLjoi0K8w
mmK7X/ess6jvXkhdOkYB4UCGz7uKuHLZ+Ma4UdLY8jOlGBUKDoEhz3kVTlT65iPKynU0HnGqM6tP
mcwJm+zSvJGfrVsy0O1p4AimIOhErjIffSbwcCAlcPQKK/rOgGneUGQeDM+9xTMXr1pRP0aNzweR
869AX8nRvjEKedIKkvEOR1KckDftLbQHmHUYdXKtirh485yWWHq46uzVSOpz2m1eUeNGcDh6us+i
TIhBBbx2k8ziMIEI5L4mMkyox8Hkc5LYjJPQmmK+Pc8dU05oOvUmDY2dbXOQegZjGNSm5LyDQlhF
Wp3DG9btDcekdc/lc0HmT5bV8RNxwV9ijOtj5KBM83s+1xH/nsgUmdAeGkIl0i2jcGfj1B34qnnc
O3PhrfvRSjeZwYxet0t84sZtqNrjWDP4E9VTPzPUL6bu003az2qkmM+6mNjhBt113bRbI5+e+6r8
tCOev9KltfXypIW47j66UMC3WOywBPJiy+oHCTfIJBmxhB4SyaUNCAXnamAUsPZrHC8xrXnRePjb
zDra0ZqGxE/ByuHxqtL+NfHThvDJ4Jv+Zm2F4YnAnLOHGABhbLlLDeMFnyQalNF8TPLFobdvSITq
300b5IIL3BzqySZjiY8F8YO1KBLEsLw2ZpGigFjnMz7tjt8lKN5dtUFac9IBmGBCHbj9Vz7JrxCE
tW8z5G/4h9yiXzU9HSq7kOo8lzz0sQPWikURqeXUgdWAa6WIp4blHVksjQVYhVbTYX25SszyXaEU
iYl3hHX0nvdcHtFSMNUPmXd0BuLehEqh8JanBBoCMXb9EbYAPw/7xilXbdP8YCvFgwahY1Utwc5H
kMEweiMzMW0IQmQ/0zH3XIzHzrWZZ5EvGNjXIURcnIbWxqxZCBE+DL3OZUffmY9zfp+HKGRkXP8q
BSmGHOP7lJlC1fFkYyV7mkQZIHbWzFmo8UP6PVXUfy5dcnvEIb8Z5volahVmycC8eqiLIo9ztK6K
n+Q7b2Rg/rS0qlpV/YMTEfocpFfAewD/E+/ZVNZH5CLeGA9GP/p7A/AT1TbrEzJwjBt9GrkuNp4p
vPRBfAwMK1nVSo95x7VvxBbrXIxEfX0smLCui5qJfJ0aHH9xtsNmSvXlXCKny9f8nPRdZfb3CBPO
rXoqBWFd8xTck55FfF2rK3ei6eBOJume1ErkMRPzlpEkrEUds3SwV65huNua2qCVeiRDKYyXZV+O
g1z19nJfqSHe8YXP/pTaaxi58EohhWbGF6q1PUqg2yQVn547odWVZFvxXo3vvYvTrjU8wlmX6T0s
xYPPnz4EPrY9cvpuk8l97VBs3OITIU+XI9izO7WtOX/n2XxpzC+QnDD7Rfa+1IgrfnsN/qMu+P+l
v/3/1ZYBqOrPTBn/9dkOy1L9sQf+/Tf+1gHLv3hUk4KuVbhCmHTT/2iATcvHi0GyC5ZAx8bSU1aM
6//X/5TiL/w+uF14X/Tf2G/+2AO7XsC/Jk3TZ7xGXMzf/Sj3f/UL/VkmTOD9m8GH+IIAawcrHkFC
gMdX+mMTTPacXzFUh7ka90dqCLUtuADMCANGp+8EqW+HmWvC1fdFM3C3SzfbumaGSz6xjW2V4sXU
9wwWQbGx9N1TcwlloxWzUgx3DtdT5HL0N2XU7w1LCxv0Lca/BFj3982m77ixive1sdRk8/b+KvfO
BnEcsb4Xe31DWlyVqb4zLUgFTSwPdTWgnAMqsTH1DQuXg061JBiGuzfRtzClM//dULVUbwXXNL5k
Ngf65k70HY7Rd2DYlzIARgnDNc8sdr5R3PD6/jdk+2in0Agj370NKRHIdQlYAKff0Hq0XrinjqCg
CBKYlrV5P/WIDseYUMUpdD/F2OAESAfmlhOaTmkfLSteuxVWgoUtnSncsxc5mO2WyGO/EO38eGJs
hm13yQIqH58aKKIYmsaXTtdGEUXSpKslR9dNLdyBDMc1knz+h9LKrI8cngcn5ZcvEW+QUeoqTNdj
+mDIKdBGCrUwrFkeVpPWB3HpUcwJjK4c7PxcAjVxti6S2gsh4ob9qLVuPmbTfYx1dThRJpqUi5H3
5FE8phSRk64mBUaIm0VXmH0vL2XNVTRSfPa/q9A0orWhMHV1hTpQqva6Zo3IF4l0FVtRzhaUtaGu
bw06A7LZfiWG98Fu7CmiEG7yB2WV1MUUyFYJFNNGLVozoU5agiWNFqWo9H9Oueee2yzucKgx/+0u
ivK7owzvKcdn6b63lOdWP1SrxUuqLbNM9UDEfMyOWFHP23Qvyxxax37W+JmWRYAPQ3ieX8MxI22Y
xgAB6N6s0D+2NZtSh44Pbvu+i4Ng3dFWEK8HJT6/WA0L74Tdn+nX51J3IgYtCZFw9k2iu5TWp8Ev
KTL9mKt7Tkx6mbh5kgNsm9KS1yCNT00KBUaH40wyGoguNrdOhKSAK44Wq0lAa9ChN/Hy3QF8PbtV
fVXtd0+DNRvD7aw7Ll/3XoomrAeauhI1mhTyE1FS9ZPYOP2hScg5bnz/AzuBfxM0IzgkBzG9gHg6
Y/Cuq65h7+kyU172veWzvSZ8Q9OXq5QwA0xXbqFWgClvLHs41i1p0aYkYGN81L/G5IlVCi9GxhpL
LhB9yTLM7eQ2neWVCVNJnAOE+HPvQg/mPdn9xsYhuQJR4cJFzBCvx2MarZZwck+GnO9m1BCJPSF6
hoE1JGyHM98s2bnZ8dayMa/anflpIkBj2db0J9HLo9OV7wZmm0rmBy9zoEp6RnqInASTDR294/lP
2syoabUtBs4A+zgiuB8sirOAuQ08OdYIWovoFcw3FtWNa0fZ9mpy5+Ko/7Y9I3VrInBXjWFvKkJH
tPeLrNRN3RdPDlU0JLv5EKa3C6hAO/3oYLPK5KjQgWIXProcat0IjynMSSUmYOCmszCyjQXkv4Ft
uAiujttkWwraZV2CMUDlNTFD60dSEab4WqWK0yQClQm4Q4ARD7rXUSrGWyTGsndKgv40zF6JRHRi
gU+eSd7uAKw+LhYR6+y64W7wnXU5g5M2tF4XsNk4tLFnO6S7nwMemL0cPW+TFdErseGHmTb7IOUL
MFiSZwcDPdeAhhIBzMQxA4BDjCiiZsUBpCIzW7uqPXVMGE6zE4ynpQC/yvPpRbP1irDsXKcsBGrm
hKrhxmAVjWwcpjImvpCWHKlV3ksUij2IznzJ861R2Ou0yakEDQGakV29N5P1GDVnnuZVNzW7bCJF
Dy9qPSJRUDSD4aC1JlN3GIzyMkTxJUrt4QDA7pfX4ci2bd0zb4uhBVRooEhj7EnchI19txAjC1Wi
VyOLX3U9P60YWeYiU9SQgXNDWijWxIVld7b5/TPViVUat9YXMwSGQyqcvVOO4CS7o1Gigw/v29o4
mjXD37REc1TmZbEl67fl0R3IgOjiDQyceTO0HtcrNInCdr9iOLT2KLtDCSiGEbFrrd0OWwq6EJIV
Jw+zAC1A6syPTDrMw2j0d61CySdhAjLfNQ/5DHsBVWIgmz3aPYglrH8rVo03gRl8t23/Cd81WJtB
Rjin6O58+RVBpLiJmBBhJEArIs5uKhiaGG/ITw8JeFK0lWnA9w5khOEJUzgihHlFN9aA2rMVb7KL
gq0x+EcEVrekj2Zsj1iHo5eKoMplYwJLc0xgb6GtDH+UnsXqEhlZZwKLi0lHno3KWbdlfuFB+RpH
wpziBAmTk8kV5zS0u/Sn78GvGW1VbhNnPsh6IkNcYhNaUoEanTkkUTr0+44k87EvtwGhWgB2tbC3
uVSVeSoy79MI+2/yz/yb2k0/IkiXakLUMrbFK0bzC1oSnER1Xmz9Jd0uqaueM5z8fZu+FTmmCW9s
EEwiGbwRxBGXRDmjTTzFAeb/gF5QkeVqQdeyJkSzGNbsVdzN1xaeCxrMcNcIPvVa7ErRFfN2u2x8
l0sXpWfL63ad9Txr/XzHygIZznJtOjpAtAlg6DN+0HNcXkJ/182q2Y4Rf0bVigFhUUBSCm4hvatV
jOOwMHmdfoWkA0Nscd8kXrqJbQGPJ1u+GRs/C7aamA3Cn93Y7TuLbsOdMRVlEsktTlrmayY/BNsK
N7njIlU2+NqIgn511VjsJuJkV3VfvQEzmFexkZG66r4PAhmvYt1XdfvQbW75ZQ+Pi/kOC0vSh0+j
D2ytyRPi/RqsPt4knlqU1tumBoLU47PxBc9WEh6j0ftBOPZLWZM9BycZPcCWuJQ7Zh2/Stqy2mUZ
Oh9MNE8JKWIMEMxfeDecHbv+aWM0FINW6IQ3iR8Yu97k3k7T1tpAziFQ+9gsKfKb2M/2LXVcm1zr
gY/AANcDXjQ4a89GHYb6ZtT1nplFLENCHkpD2Ycs9B+HTt1ZEQVqn3vpNkwsDzi2S5ACf4hRertm
7gSAcja+oQbeNEU+3nighDElrtWSlPfEuv2wzV9ZgzwprJoTAkaABSiBdij47ICbhy0RV0Gd4dCI
0uY42M/IVBH5ZvT36VOJjOnEAOEnwVEz92SKbHITKJNPEgoWksfwSDf+syiLW0DA943vECgFtHWw
i2UTkevNzkTtZjlhRhiaYw1oCcy1e6jJqx6cWrB4Vfexg61nhha9zkd7gAZh7LqBp6KqjF+uG392
MxE1TsSpWKC5lTLpmVDZh7Gpr9R8D4ET25eAGd7K6m/nmKKzAA1yGdzmwNuVKboHkC0+mPH2XooC
9Z7tNuC1fQ81V8rswxhy2EbsEDyoNSqL76Y+7HeWpYUkTbOXC305+YrPrXKLXWL0CgVVd99jaEsu
gviRfQ9mjrssOqqRD6DnT5y1EeTbKBpeAxvnaRJwgEwLYhDDhA9vMy9q83Ft4K/9/dnIuva78xy9
uhkMbK/N7WS4z3PICDuRj8LvBV5a7bnaR7N/iYzoPEfnxuLWMp0QzFNYHAcTPo+P8afEVLwT4y5J
8zs7qbut1nLtaX3m4hPWiF6rudc2C917XNzT1Po7Dnisw0GfbIjL7ggMoSaIZTBuFzHfmimiMxIp
KaAL/FaqNI7VYL+UHkHBFNrpTRUQKO8WPBxZgYCAKM8H6m5cPUKijLG5Ncww23hNOYJ8TNdiqJHq
Z2jIzMpPkHWeK63HajpqD/JB18zJw23aurdxTlfCKoopVPPiTrhGC5TQ7vhrjFLS1AF3UTpFLxkc
1lyqz7njzXYsVGOja96lvsGYawzj+6I7uV7zZBUYNrOKo3te0kPRMDotk7PwIpYPxSVbguYqLHnL
2bo2rPGURObCAW6T8OUnh0gZaz1lC6YKiUnv3Nu9JLmBZWyiaEhIogM5Vj60nSefeuM9N2IXd0AW
MpyZ+5UsEIOy/Uya8DBM83Jw66h/cKtcS4mT7zwfCZO7ek31gBALIauZn0kmuY4TUojSxdDjeLW3
dZmzrFp8T/QL2rxMjFVTltclDJ/4ehuCS7AKTPOhyEjLMGA4MtNreWSNiOyMGReczYjMZzm8zcgG
YEfAdi7P9gOmMhxyFAYhyQFH3vsbilZCV0JshnaHkyAEy7NulH9FuNkf/KQi0BRdnM0QUP50zDzc
zIUG1s4sKmz/DEewIpG0edKizGXgfZZQ3SrcW7dLjGYcDdkKIr5G4A5Yz3v/XqietCb0mJn/wIdr
3JW5iUYye7fa8tp5JzNDlk9a3pM3ey5rQvfBDPEv0KHDBRML4JYc2rW2cCQONp0kDfm8O2CVFbJF
I+UV1CaL0vmckFWwQYJNJ90WK4qjftPlKeLABQ9lGl+mgTPNp5jcdkn9M9UD51KPnmfRf+bMojs9
lG6ZTnNd//ek6+dvjMnTnwNIbFQafzbquvnoAJB8gSX547Trr3/rb+Mul8xij/hjYTl49oRE1/G3
eZfzF7KDUGF7ri1932MQ9vdxl0U8Mgw6k+kYQBAHvMjfJR82mcoB1JvAQpLGP0yQ4n8w7rLgqTDP
+ieOjotVySF30fN8pnT/GoDq4/CQwxig5qekW/VSoTxAaIVtHpMV+o9o0ynnFQ8XEik4las+kDOc
TvmI2oqFRu5uzADFnB92OyXMNc6cei1r0+Jp912SipNxh9L+pu4QtKYKypxhzuexMu5VCG818jFc
xEAGctyc2QAqG4Ul63WOhwnMIiPsCzB0sQlTxhvzkvwIWV4O5QgLvCvvEgnqJK3hGC/i3Dvy2W/q
aK8SCb4pK/nkNeIlKBTkTjpM2MUAb/03ikEAqzEU1bl5FwPCd0Xq1TZP3jp25RjU+n2naAWtSuXr
IGA0jefKrciobbzI2zZpggCcKVYnepoiIdbNMnyCd2MjHMYKpNb8yFterEgLwSjrqBL/s3gYi5R+
Qzj1ZgiK47LGtj/uiqYEoiDSC1N8WPPpJoeBxUSvY1JBD9Zj+5NB+Jw5Xa21tCeLOjfiwkZ70HI7
4+V5KMXVmjGDTF2O9swcHpYZB3TcMeuaJQy4oSMFtEHImQ4o2dt2BTGm2RZSm+b69qDgwvZaiOC6
I/ZLs93WkXO2KiPcmbVd36jAegBXwbjARLEgTPtUlf4WNvujVekWHXMoiSEj8pD5gsAjYMMf21ge
Gv+Bc45lcttBirSPhBV5PxjWXIYCALk14RsfTX2KGvwXsSBPSCTvbUEic4QJ6qYCl1q1LIgCdn5H
Kn/mDMEzbYGNeRMLbwjINGBOgE1DMmK1IWEO1ItDRsQlz/J6pOAD8mkPGEPy/TQZd0hdk6tdsDmJ
pmFVGSrZQ+kio8q1mFzGOJONTno3vZUnt+xkUPAj96aRC7Z3VU9po2JPI+UfVT1ts3435bgvjeBG
C1Dy7kIxdexa5qZDs6HH35hJj5opcc4TUgR4sDZSJT/9ngNJGruwrqG97PKueDDK9qeLPjHs7xOs
nFk+rPyu/JZm+TmHntqJdNxYmsg2TcObGg2kpqC1czTwZv9Uhd9AcfJVVVJwhhMTP5HShYeUURr8
gDvnwiUOtrLYmxE9TEc9MPdqXYkIen1ZXDALo5no1GuVLR8DiaeABOcPBf4dLm+3SiryHcwEf0sV
vkvp/WjGCFVujLypnyooITGkY7JVHvH+TZobg58Rt3zivLM235pFiYwjB4Fhi2WTNDMNpO08dnb+
ZJlcr+1Y3OMQns511UeXkHC8UTQA5ublvZoggjL62jc1W9HSJtEqDfZx7lCmxfM9QKLHNkNxNdnx
95ImezO2tdnauFGSNbSsv0Xii0uC7fZZ/yqrz4UCgWQOGHsy68UIwnfH618WBpTM4ejGnXifyIET
QWDPGNpLKNkZNT2fIbyilz5ntuMsSGzj8Eq02tGi+947qj52jjwOE0dglZdfWRyyjn4amt9nDadK
6X0zO+E7GvZFUZ1C2t1MUqHM4M8hbrai2YyJWjHiXblhiy1A8Vq6odh7C8sxJa+zXHauNd5JCi0j
ufPzcR+bFgQbNJ2JqW6xHz9VnjyqOkM1pkrWEkwOkhrYSB/CunbWSTRs4IwOfmKCusiog0X7WVYg
dOawOuHpOHZzQr/vfU+F8156/qX23CcCfz58JYmp9G/TnINPdvFlVnch33IhwAYltG3MX6wXdG8/
Fd5t4gKjG6+DL82JR3IPJjZCIfqfXWHs5yEs74ENYfJCf4gEDx9dE+/9FsyirPFSzfxpNK7k0T3K
Wti7ZFIDfF8YV56Y/R0lerqVrftkpsFyL/rxtp1Uv0uGLjxNnTw3JbJy6uGDnVBZIuyznt06ORd2
9jgA09gZfjxvlni4Nw1iuVkbrLg28lXiuRjtk3GTyWHde5eBQcONkTU1cpjo5PvxnVliPyG2G/lV
mO9lN+OLqGYsVDzMmJ3J3q4X+KY5u4f7aCEeQsnpozBgWzUwtZD/w88F088AGkIA/Wo4FW8lTvGV
MfTXZmw/8RIxqsqNixh1wxXRDxaAEJmCtcT+FdFdNdev5BZylIT0bWlifeCfaR/jctnPSRuecMsG
m16nOAYwoqsZRHYU4MbFzb8J5YSfOna2mO2sVReWwZqQwZdoEOXj3KRHn/dUlONtIRFau4W/HXMm
5WTVaPRHSdodriJfcDFOCu2G9e1jrLrxhbU2p1MnqGaLiGM36kCwm8OPvj+1UxlsMswA52p0Nq7C
vt+Rfp01wsKPN6x5kvIDPLBkPTcqOqAyDeNny09/OJXBCLLNrkPaPaXmAYT1p0rva/Zo/VwfB40A
8Cf4Psiz113unIdh2IgGnysQd/jlyYxjJ6gEgZnhW8K3ZDO04LrvD6XVdrgN3wMGn7U9ftQwoIpG
3eWY+FtM8MUAG74FoFl7CbowYTw18TOZXvfsOnZxhNUu82/LkORrblCP99ovaDhlTpQzwOsoTFHR
lCwUOjiswtv4XkMcAMq8vqivTKeZ2QYjrB98tOy6H5Pp1IfhOywK2vFrOMoT04TPcUE2FWABIQ1o
3hbdHUP3CUh1zqejYHtio48povYU93N7+v1fc/CNQzSGJhICGnHfYrNdjd2gDsh2t2nWi50fkLNK
V8AnblEH4TMnz1RBgJDNFid5whF3K0sTW19Y71NX0mbUPo2nEwPhGNoDOQKHLPF+iDJfD3ozNYbW
Y2VAQaLFPmFr+FmwQGLQnD72meetk77/ZY+jfys7/3Vqpb8t+MzCHW71xMhf+17ByF62ycFyaXDj
PoswRxQ3rRr3NtdWkjVvZonSKqhbpq/yFwYrBmxx/totmA+ordhUQL/IIg6uSTIbjGb8+HjXFgFQ
xi7eoKACzaG4HCd73BFatJOV+Kx1Z5jn3WfeZJfSnKC54uCEqQVGzK4JTRjAOIV1xL1cuZuSZRzf
fXdJUqQwnbGNbC7esZumVTAIsUKR1vgHNnBPy9J/GJ3V8PRjAKolxuguNih87BcPn8JqbOHVAOGk
2hQtYpWJ5jm4jL7d7IiSwPoIGc1+GZsO+AWHTh2Vbxy3AH4Mcw34fkfy8h63EUZkZm5AeL8992Wc
WWEuVgE24a6rcO8y3ojJx92FM5EmuUF/v25zXCd0HKxeOOCMpmrwPB2XRh575YhT19drZTnbts/Z
paSFswWXDK4qTbZisDBxrJrSYkvVVdRH3vtg2O/t0P4YGhJlEgA/KwbACEUt0Meu8J7T+NWvCX8A
sPZDsJnNgTFXrrTX/hztc9U/FQbkLhlEH4uPeSefEXB7HNVT11m7kI0lJ9BLPqSUdcWX0c7ZSlaL
uQmT6K5RTHjKyX9xIPCn+YGh08FXPAFp4Jxzk3sZ686+L8/lyN5Bf6rzTPxaOoyXYY5dykntl9m0
372y/DIK9RDHHKslGTYuC5Z9NTlnhXkxy7uWk89kU4CfkXhTBjBR8cu0uwn9qXWKJwSJzlBeqVnv
+KbIooPkgj3Wg2PGJ2A1NVj4okWyE8YmlZbQc9IRAFNhh/w+nvZN72WPxsD1XZfVoRbDxXHGWzgK
awcL/H1QMpyZlPhoI/OX3iGzkDUYgk/nUKKg6mwWtQxg8DxSxI3sNxB0vybkrGCJQWkloH8r1173
bnUszeq+aKNNVtZYYaOYyHW+p7hNz06JVk4DzlauRY3mKA0PmcQX0rENRT1Xh8EQOSuohSF2+JUZ
HlNRfk2zf5eGJsETMdP2hLzGtUGe7xq08qGasy/kPXycrIFEAHdBxqa/0cK/Ly381snsPDH4/Fmk
gnEv7tAbBygg4j4DyfDA0pok70k4qN/Vu9O4j0AGUa/2Xc3zwyk+DcaNQJgeVeWhidjj4XXjYQeP
xuQa5W9fX6vwIlhrIuSqzvWYjrvJdHz2W/4IpDlfOVL+lDZxIiO4XnT2nb0WMyo54Q8RH9XpI6xp
XkxkXa7XbUGR14fBcl97h8fEF80VT9N2CORT2FgvFb7uH4bHrqY1IWksMcVOfKlEemf3JT9/hr5z
eoqfK4HZN5e71o8uqjbOKJ3uUuKdoG1c8nb5AeMCn2XLRqlorrXeoqhv8tpIFKraq8FGbsEmrVR4
h+xhzQX7xvJn+zsJRwJz9wvYvaK7hmm3dz4ssr6QkWVvnpSvwVysQAg/tAV2tkGxJa1RsBsf+gWw
8fqJC+1KssvWSNttOta/NFBgtvOr338qAqOgmkc/waOZGyeGiDIhE1/Em+DxvSHvlRWFLNLz6Hwl
9oNsVP64TAAGZfRqNPOtbEit6VT6rYDtxOGwmUakMv74q6thG6WMEACoBN+QplGPqbduSU+hX39N
MP1Y3TF6HS1EE5Zf3is7OM1L84wyFR5Hi+OkzrmsHrIAUsKIKaLzlo7RsQkSGZsrqoWzSTbOFlY5
fL05Y+vB+ShJSjz4kmBrvPxG2RzGZFwpG30/8Bl08AACtra7AlAOx6oElSQN55D00bdFeSni7ueA
ooGwSKBzzUhOQogMp6WVkgEBFKRWP9sLXXTKgFa2F1mw+x9BVqRd+RUo757aER63kZ5dYFE3FBf7
XvCYIXu7+2/Z2f/NME57kgD3/oMS/W804PPHkvyT7Oxvf+MfwjNToDsLfN/8q2XqH5M46y+SCRwz
Ope5GkIy+X9GcSjPbMyrgekJ4Tqu+IP7ygQqjFuLOZ2DlI0x3X80ivs3BDDnL/o1mmBegnDcf3Vf
5XNEKqperztg65LACLmT3PtcOsgByO1CH47sxaiSNRI1ZijxcC0TBW9S8nf+8FP7myruf5QDka0J
xyryun8fCloCo5ln4yvDEPavrwWu4dS0M4hJ5dFNtgb2rsETlKWaPyTJoUbOvCHiAdUa4h764g2c
dsQ29jGAV7azlOWth/7ct8FTNUNVb0lE7iXsoRfAMg2eex9fLSd2vmDa6chlG0okLYg5IYtN7Qb7
/UX/LuwJAphbvr+++GGFvACTrTFVdZnsFqIUqUDvvTF/NzXv889/BAxf/2UsagF4xszMI+Nrjx3/
/x+8cBCVAqeumUCZanH1GJ9yHMwnumXgIGPVs5dncP/nX9NyLP0m//M0FncgLbLn+lZg4db/5y/r
yb5m7LIIoi8Hsst1LIOPMq+tMZNGuBUcdU3UfAx9vBxqUQT/tMvn0DmnTJdvwyhoRtjgFfN71kXe
SWsrqLddMO3L3O16ROQVJM+dmRc4RDb5CJbFShAZoTR8ZKD5qJyx3vaZc7v0bOi80GX7ONZ7NFh7
GREcHhMIkIwkW1l+9g6jN986C6mXYYD9zs7frC/LZU06BDUqBprAaflwAcbj/dh5FmUQH8x9M1dv
pU2NPWElmLckxfwcTBxIY60b3bShzk8C1EUdl0ZRDJ+uF/+oggQpM0MZFSm2zAglKz7JXOXhXijr
TmMWeDLntUF+UbjsZQ97NppuG7LSBh1wUSkLdEX7o26eisV7oqijsred51pIcoDmR5Ognm2PkjII
jQt+3fcsIU0PCLAhAiQfZrM1U+KSm/a2E9ayjgz4gozNV2rskDMyGUBC5h7syP/wTBb+Xg8Owq3J
56yWVThUJzWmJFMYLG9icydEe+uMwXHBXc18qLBcuSJ4aV2Pw4+sQM+3wAMNkvItm91He2RaZDro
0IdP1eZPqm53gy2B+TOU9SCHsLOHCFg270YAOjkP1OdI01GKoWSaHK5ck+CqYiaco9WqfA9JRqV1
+qZBmscs9nHpfdVKffED0Ep89HlVvfJbb9U5gPnijpAbyKuzDeeBOc511v6AWMCfxS+g81JBcowP
Zld9mc74Lot2PXPAYQMTj4N2HWTYD0ztQ/AxJECbOoMcOaFpQmUZfLsdZQmt3itzK6wyjHwdi+A6
7XIAgleia/TvQeH4ayDmNJlMqU3MEYVNKY5ikT6Ll9qaP0ztowD6hg0FZ4UfyUdfey3AjKFz0f6L
ASNGVEzPs96fdXqRpjdqPau1TO/YMr1tC/XaTe/fvBl+s/Me6Q1wwqfrxpUWIiG9tcv1/g7KxbJz
5vQY2POamjbdWXrbx4fswZ/Z/0k/eSIgBOTVfAJ9c0UHlJpkmUbQFXYzK8Ry2Np6o5iwWsz1jpEQ
BjxKeu9osoCs9SbSYSUJxhomLeFihtVBv3LKHR3WeRTRusmwYLh6s1mx4kTa6wDC0nvPQG9AW1ah
cwj0x2PodsPWp1jnemPKGJPtSshAhUkGih4XEYDDeqPO1c5v4k3WW4pGsNFgBBYxYN0inKTtc1Sx
jCH6jIaL9W3EE4FKIN6YLHaTqSb7kU0vjGJsTOx+SQev4WewD670ZljpHbG/BFfF0phRCYwt1shR
cUUIcpvQ23h6y+zpffOoN88pK+g6atkkIfNJBnbToR/wCkMoWdN7p/fXRvkA/Zq6tOUxwFDPFMN1
X/Le47Zg+50wfoxUxGQxo0qrnYeZSIyLV08new7WrAtuc71Ln1iq2yzXE71kB5aaFMnBdzQYQO/h
PRbyZXdK9H4+05t6xcre1bv7pjSwkWXDJ4wCTUzA1cWeX+mNvwc6XysAPKQANZKACmkAhhs+A4gF
4K/p50dHwqMjgO1AjW+xZ0FhgKADwZxWHUR2uva1DgHTdLYhQB59BxoFodUKPbIFkuS1CBMlA9ZC
0nx+qxu0zoEg55fICvB94dJOtRZi0aoIE3lEonUSo1ZMOFo7IbSKQmg9BfesvzOh1GmlBePVa6dj
WZqi/pSrg0SSIbU2ozGKu1DsiMKYdijwV8xHbF5sdTSdGN6UVngs0TlG8KHa8JL3+5ZdCU43sQHP
8tggyCVC5jkZu9u2sAwElBBIfVYKgwRJ2ir3pUzVGgYS6/3EJeJJa1AgzWxDrUpRvXoVWqfi+ihW
Rq1dCaLkGCfMyS2ta1EIXGyUKt09WW5q1Wj9Cx8xynQUMVk7N3sTkYzSahneortW62dshDSuVtTQ
wvHda5XNrPU2tlbeINa4T1oKFjOI8i3sRsJFDrlW67iKXYnZ3/pax+P4rX2xo/ahNdtrOTqH/83e
eW3HjqRH94WEWTAJd1u+ikXveYNFC28SQMI9vXay5//V09JopHvdTZ85PCSrUGnii9gBSIoRTDEe
cKHCoc5b/EAYg1DafzqL4F2AZajU3qHp10VkcsBrovnGDgd7K7EaYdz2jhLz0YQJSYbcUpX2JSUY
lACULNtszq7Sgs5TPKA3DmamDFPTrN1NUvucIgxPHABaApA8HIR0METV2hlVu7gStFdKUpzsPCrt
oGJaAIxTu6qE9lchFfrab5UInFf0Y8uLAjOWnyPCLfeT9mgBYwq0Z6vV7q2GrzOwc4HAiK4M7fDy
ZtzR0vO3ZeTzm8Cx3k0euDHVzNdBQtDqD6+Yu7G0e2zUPjIcPshiOMt6LGaD9ppJ7TrrmNARXs7w
Px4Qr6adzWqFzuKUk7VNPDx6c1vEhykMafBp8bX1mWJ6DKBsb2J683I+m91on9ILqT1xNQcIghY/
ekCRatecF2xLTHTmJJ8N5d/HlnFKPY+PFHY7KDwPnfbfBRjxuhbAhjfAURm1S09h14u1bw9Cr6V9
fMrqrmLzMGDv67XPL/feYu37W1ocgEUgX3sV4Wtv7HIvUvnjaL9grp2DrL/b2GZKFtQ8FaQBacbM
AVq22nPYYj5cMCH+fjZ8bIlJYH0RZyaijmVzW96pyqZBEeYjvqZdirEx1Q7HaDKuRlnt4snqN9iN
PUBPDoVVORHi+jIAaYxEiobTau+khYkyiGHjLtpX2VuPNjbLvE3OQTddttgvNTNqY2hHZos109Ye
TcOxNr1tPukVfd04FfbwllFA/+vcUVfj2MDuDcfLoYb2iVM2oiKNIHesTTNHbPr5RrYWt/tqpD01
extNH2R+1GzstoECFQfgTuOavuTGPzWei4RN18TKmdzPUTg0FGeIh1Y4iBVeX97fdoh3RdvH0Kbp
F4qJBRomr7oRM5owxpiRVGmebUAAuzRZyvVkxh6HA0bmhZcdpEff8SSfWmUdRGTt58bCFJrs2AGK
+qIoCusyyAEmJaqV1+3c7hg0ZzsiqfjLI3WiO0unczmrDmmLkdXbVT1jqpptZadUccrD4LzE8Ztt
yUvMwqTlKxAybAQ/GMIvCA9fSc/w4Vtm6aamzYEw5AQgKQ4wj4malAa7pbVEu2XGxS7j62yYrmY7
Di7MVu6j2LIvUhFR0ZF8GzTErgwHybLTpw86cZFBhsXGWZTfu8Df15mfH5aCpHVoBhCINB88rwED
4w+8jNB01zIVb2NF8GhMCHNLh8ZP0Sc7TzM5Lct7GC2Mt2H6mOTWd2jY/cYrCY2Y4HX4+Qf9m/fE
gpJkR3cmO3Fg9zvptRtl9urS9zklSINq3lEhs/CR2Bfe8GYG2AUEA36uLe0XAT4EtJntocjuMNFj
dcOngpF3JDM6o7hgS7kZjYQpN8iQuIufvYZEB57wuwD+xgZ3NZ/HmWMhsVTUqoSmvlTIY+N1V1Pu
7X3XOVRorY7JxWLw+AiUFThnO8PpDJ2vq17FFL3iHCuOhQyLU9WRKFEmh8ul6vZlGf3Ijlm42eGw
88WIXNsyc3kSilOyje4jXdpLyig1Vh0a2uq3EEVCI0Y3asz1J7YZ8P4AlAmWfKX6qaqn4RXamFp1
kuFaZNjfanoJFsvZe2n0sZi/caSVJICydkyxszC/a+f9qG9wq8LguoQNB3AHrHTbJbY/WzfDkjUw
mZjaKZ5IqsXL9l0hz69Lv3okCcnt2ujWSWh+1oA3rYBW0ZbjHElOTmn+/ZLi1zZYf6mO+gL/TZ0D
M4LEO5chAwHdmVvH/Ybb0cEmNrZmEz2q+HkqMdwIukJUxQ6DL4DzZGSikOa9/wVS8uvsZBTqQfnj
5aEMhj5K7UQnsmBChQItuYThRZ+ghc4KxzltmFR+AzcLp4VKT9hsTgFsK3dSAO7Nt3BQH3CvbDgh
gy5p9hM8JDiU93VK0I4cxRi6ACqCZ1G5uC9adS/i6EAj+XeeuRylsp+5sS+N1nxt4/5HuVe1Oz00
WA0SCCsMW+sZVyGwkBo/pExvY296zHNR4OAcUBsx5UjvquKQNQICvyYTNK+WyWP+U98nAsdA/2j1
NjUQHZ8YNvFJdR9iybfMohWMORR5e/rw/cEl4eG5pKo4u9QDqfK2eMK+6O2lb12bqvpkNALs3VrX
yXJlkligkpQKg6AlhV6Iu64l1VoLdSvd4QwFfL24UOa9wn62M/Oau8WXjJByk/GSaQAWTAZd6ygi
X1uO9QVh5l/4bLcuB45V0hiHk3Lv6sHuD6HJUSjJDII3WPAplYhvEy5Na5vwzCYIT6712mSKTK/R
X2XmRBVEbO8sQ9Ts9OAx4tCjtTTIXa5CUFRGHASOIrGTYRCImmzc8hHbzMk0b7iI4Adp2gQDTP0a
lwj5CRD5qbSNG7z010jR3ImCaqNipl+Jb54WF1R7A6e6hc2Z+XdzpIvVeVAFmtTEtsGmdNGykfKR
IN44GjdFx3FDzmozSTpCwxzvTeXN13S3skcX6nJxy5NXDeshvCL1ftPSZ7BrJWfxcNCUzdJATyaF
bM3bon8GX/SZpr7ael2FSSfMt5E+mMWJ3LJ6RSfhizsCVBdB03D1TP0fQ1tVY6StleJceCLMQ49Q
4nyXLY+CqrojvRRPi0lpZmku14ySoY4kmCFaJinILmdptMPJXrItLp7BbEtqoZW5KtXVovxdVeND
cGOJdbh875VNk7UzrSzTXxdO1p+Hxq7W/qTPRBD508KdOCtRcKMoBigy1Z2w+W84FGHYN68bmjxx
DoQbP6YffCAR0A/5zg+xchGCXDxSTE1YnMOh+uoE8aB4dKz1uHwDQFFbDrm4CtDRJZuMhNIpcpbx
vJ7eU09+RCYD1ryv72B8T5cKbu3KT91yOyXfXfHW4emZGZ9c0WFK9BKryZLXh6EBkRcFjGA95ycF
ZMObzHi5D/1gUxlpsIb9atH2CUVnzHZjXu3VwisVYnozKLJALOoO8AI5TxgZPA+BOmaTuBcneyDC
6CmGDekMWoVKGMb9y30bTgBYYJWPmk/jj+9dHR4ycjI7s7qmGQbHBH45nIUeOgHqZPvkNMPVaBUt
E+v+VYmnyHzJfRAMXvo1GBLD3kUm+WxweMZhYqH7W+wCKZDdDW7CVaMpN3bJbusbX3H1MhYd8ObO
/XAJpm2CcsKnE/jvpo4bVVMMm9H2ho2oCZHWUHC7IrA3bWY0u9LPO6rc++GYF3rUWeOdwx8t4Ciy
w9kO5p9x4f6lOEyvAHVtTE7RGyx0R6M32X46bdRUAslPeZeNQsmcGRwdKUjx0RudExp5u4l+u1Em
5x04Y3aReqcBZOAUFdV5MuRuIfl62/jjk+3PCIX4ELEUgcxk3B3jAMmyk4SKD/Av2TVQwE8p/KlN
bwpuaf50MPDinIfB3Cm7n3Z+MCanJlu4GlK/VD32JrIqrSiwI51kTzM3DMYLP+mjU4T3CxedzzQ2
uM2DnOmKpKxJlPIrYyhmGBAPspiRcUvsrk1teo/5FHZMAVbSBnXEeYvCzT5yYZxzn8jmYkPSGEAk
xKEpInPXh2igI789xIciqEi0wifeBibten7cP1QpEnRO63LEAt2NdXEUsXnyGyablqQFamxruR5I
6/XMUbdj6PHxGLKDf5+5sbrg8ab8vWzx+eMGyRTsoKwVGPQOY2I3V4VgeQkiSb+Yd+GWY7ipkuzU
L2a7EZMLW90lGFuAXYronVj7Bb0DJKA25iKco0rksRrddeuO6TH1427nYR0ic3PgOe6xBRxgmAkG
reF56uELuiEwBt01qka9QIJsOnMzOnL7uJpCj3zMrEDHptk+QyUjpSuuFfc9vyKxnZTRbnRZL6KB
gKOwGgvn1crx6nlfZfGWIehCPQGX618Vf5p8sGcel8DG2/kGr7wEm7qVPTq6z3LIoumf6rg9qE7J
M57SRzfkpDygTfP74jJ2S+8mdDnX5xgDmEbIY+ufl6CUj412E2cMD8o0LPnx5TlqTeYArrvvQ5TA
1KmS67DLLwn4X3MMyo51QCtGlCDucTGH9TuIctdTM3QoinlvtKF5FKULEimjBCxts8NsBJtUCtiv
RX6vsLjsoqE+pAFlTHUqdl3Y029tgsJNJSU3ggAk+jngaroU9pTBrUc3i07EYAGWVbRhZLDPRtms
HcdcDoVvcTOsn2zXzHfExaN1lNTwhBoafn0p98nid9d99EPER50Sv7rso4FIksi38WJFEHuDh6II
XyrLg9w8cvQXw7RlczBXi+/lfzyAv68yLcE/HesFTqzzgHLG9bsQ68CzzT3FcRRDZ7V/aNDBcRHi
VphtOFaSRyrJPjMvMvdVG6W77rk1rfqNRt0hJjdGmcwp7Y3xAJ8S9ycJoylYbmWQ6IUufePCxEtl
cJLLZOWeOQXJdrnzENj3Lr5Pzjx8PPlfiLCTgERG05pN7wKWTTZXg8LGDef83AFGpSxob0XefXeT
zzBZfAYEWLeUFOUHiZF+FXXQ1BgCHyzDOMsRJmtrtXeCT99F27d3vb5rlllQYaxNL1pylOSSzCvB
rrMZll2ZLDBTY5Oiw6TdpqhjQPBCkpFcLle9kvYVQjB7tzAKmue1JWH4WoZloUBhvA6C2GYxszgg
wgfekOhpt2JUO7sQD2NBm3Ps4btBY3mbG9LimdVQSz6ifBqvU0v/O3VI09ac89fZKakkm1h4Qieb
t+A7daHek+KAOTg0b7eYqOhCq6+zpd4oBJnff4o1k0OdMM//1tS+SsfcsVYJOg4iaulsnVglfyQ/
/mnPrqVHTn8ZSXm2E7ouTEpPmI6elP1pEraMBOM8vyf4U7pqY3GAW5ph3HRET9aGy1rQ+aVcYZV4
CCtrjy3vQxqM7axq/lczOYsx7F9+FIgcZBiYxwICoa/1H38Ux/Qt4UMQJi3Op6fDvnbv+9Fz1uZv
A3D0E8e1NxGDCzIocleOq85G4b4kqbymzyBBdejGq9+R3f8RYP5FLoaxqMfQ+J+P4i/f28/k+8+h
mL9/yd9n8cBOLYeheRh6eMJMnbL5eyrG/psVkJQJhUcDpfk7cP9/sRi+yAsdcC/MCV3f/FMsBkCM
FxBeQYjmGQiEE/xvZvHEcv76pLkQZRjs492zbMsRfxn/lj6chSot3ZUKHRs+cvGaU5znhEyRcm6+
vc5D5xFCniAivYj6ZRx0m4xf7yUh6iKvg5VvjV+2CD9GAL1x2V0SBoRjUdrbmCD2qBPZWdLeVCxe
6ypyidJZaEGuTnATYz8upVPtKOuVOM/L74q4dw8CuJ/aUbO0FN9XfFaAB7xBuZsM0YI9kGJKnR8v
CZJP8mHkat8QLedki2gAHMHXyXPsuAvH6ANDkKs2iU6OzqiTZZukEa0XnV6vqrAijtOxUhqvFHah
hrVk3QtC78w1X9NG3MfxZZcXN4ZPNn4M8UDm9ddcJP01LevwqUtAIATqI4L1wgbmCtfMRfaZ35lA
HNqQUYScLhloHFn3+eYd+cM2GK4jPtVHYux32IOINbeOv10A9EC1RLMFbQVlFLtZZsf9sTDwH/fh
Z6P5AJGklbSQkJW7dOvTasTfhquKS7PcVSXWSDOKY7QToKmUD5g2BoPQ7U+CpQvgkPuwAOXfAJ5+
KxdOFVF9Z1GbhYU23DJ+LkkSG2fysax4fkeEW8b1LgzSuylaXj2B7jSY43hwahDU/DH7i2RgmQ3U
0rT2zRz132md0x/UDdXGVxzFa13TbvUL2IJAD87UtHPrMoA3QZVpWJXD+sEqgmajSkvtg9zyr9D1
zgaMtP1Mz0fjYUqFysI5V1Mvh2S0qLIIo70zptZj4JMxVcbBbnTRQfBUBxw50rFOsLszig6KsT7l
hr0Tme3fcI7xGYdG3s4Fn/swxN2w89LyBG0C6OHSPRb5kl63dczZYnTuaDwYjyHVBbfpNN158XMI
LHjlioVZ5MDoSCSzVob4ExoB1LPxOQ3zyxJQzDUs0wtMjg0xRzIqJWfpZqzxjkfVlcLctp584a6F
SO5Jvl2aU3sBLpZaCV052lhGScDKmJnUHIXdopeToTk3Ut6izF8cs5JaCt3FQKAqAjsK6Av/qX5m
e/c2VS/gCs5DQHWSaaCrw8/GfbKeliKmZglQ6IyAmsC82/gQgu4JLHNPyeKS2zGubl08awbddTQh
2eEM43CXcGUHSHsjx+SzrvvvqLdo4+gM92HwF38vSdf0QY0ro7acl0zha7eLNoUsy88tSYI5VfCQ
GXm1SluIsjLoscy2jXdhZbDhB3Q2wAmVeKwD3CaQsV77Z4PjMOj+mcmrN+T3QqifxXZirnysQCng
x1VsMp4aWTfWRhk+dJWPN2hxHqeG7z5UggiSbI5RwHXAyhoKgCXWSqPp5AdsNfoO1GXbh+3DWHKA
lfTVeS3TFc/st6EtDoEKjHPZl3QUxpzhsUkxqozxjljE8o9x7Hb3iTuJ3e8725rvSc78KRAzRbpx
fmwdhHzXqK8kMkCiG46pRQk50xAYoQYjfjV/GQkjfU6F9RxE4i5qkJgbukoy3Z7MmZTQO4Z/UJn0
9+mKZY7XK28B/AhFES0CunqYtv1hzIbbugSAn1HWTNwhT8zuhOphlnSXj+ZVpLudHUqe42S4bSda
nzPqn7ngvBXUQXseLcFFSW/yfACw+ei5MV+lG6RHB0+FolR61u3SXUp1InXTyrGeUau7BPJqp/uo
0x6vMe7FlKLqnsJqipYhbGR7kyJrU9dRS91t7bUvY1dCrfDQjXUTjE0NtjcdbSY5tmSaDQQg4/4d
31IIEJWbLmTZVLpPG+7KfnhYnPTRo2w7onS71qecVPdwq8S8y93oxvVBWGaiX1OKx7qQk/ivdY+3
cvKtmKE1UvDtScwgeUjnrCx1fIIacPxkVwBmuR5vRac7drCnrQyf5vAYgyN9Cd4pFTwwjmnusoDD
5hSLQ9Xu7E5c1y5rgVGcLJMZbSNipuou9R5IabGi8cfiQkRTRljKH0kH+0gXOzZh3kjSTyCjmEbV
EMakzcjPEMYpqfB3ObrW3WgvClreKfhh41wwXdkjtghkF+QtXxfDI5Ig2rhvs7j3Yw9+mjDJARAx
XVUqvLYGdLisQwN3anJ3i1ftzYwC2XHkItlfTLqcfnLUdxkvvEaK96rweJ3HVwtgw5SkFmqctzes
vAODk9w14jUptC2WrcKjXWmLmztMGEoX6odeA75VLK8NZZ8rORz8GY7z7KU3pt2/UPuK88gFmuof
yFacFoeIPuD/K1T2YyqpyypaN9i4igtTUdHQFSxHW0p3703+HQCe5sGhGKhh5ZTLVd6hHE8JTJvE
N/iY57tYjz68pnoip4eghSejXoaNLwf/bZge1EJrhb408Gd5riclrTyFlccTZgTXJdg3QBX5Bskq
32VTflxiLvhGTQ7EUOXVbI7P+QR2neGbwOHFnbrfWsHyZZE5tYjI5TUTzopKpTHKHsrR+dYgiNC4
oR71iZGOBP3GpJNW63Kdm2GyLqNxXvUdfCGW/Iu8D+vDK75uBfirxQTmZOcKTXgjdP973GDEEGQz
CDTxc7vFsXLFS6aXOCwtw9UiIKgntGhTjQxYdTbKHU/AHtSLsQWAelAWAM5nlcFWLvOUNC+oD6ZH
0dypQ9Qz6s55dBxCdJ5iAjmFQFwsOeEhn1983akWBo276UiIdqX57paEPi3dnIOkDVnkAajb1it0
mWf7lFB5OsVDuPuFsJoCw3DniqNaqK2qI/McuGijoPBnUyA3dpTdlMk9t/KAounwMUdBVhEPKh08
C3HcK0JEOJ0z64FQKhMfxPVdVkodkBHwk09ujlBH+oxt2oWqb1nOOnLmgzTTrzGG8W43zp3tcz9c
ZkXALutfkLw0bo9lGD/MacQ0tZK++CaG2GwRoUG9UeC7Wlyv52xLSYTMfDZn5GbHQ6mF5LLvOk4E
LTuhHcDjXkYhmPIRWvG4h7PGPUJ5/bDS4b6Dr7PC67D3HHiHFmJ1FrXNVdZ120aWgglQuJG0GV9G
Zl3SrSSfPHdpb50Y9ms4akLn+IRD0L4wI/WAJeZEkBwSTJ1Ne0qoi5w+MrjEIjkY2afnV7jjabqz
G+ZLYXzvLuEWl8N1GxakQrmsgqNpqagg0+ACENsYnXGoPEsHyDlPZ2yaSvQfs+1cxg2TKFN8l35Y
UOOSgclxIb+YxV1Fr9amDfqfX+eHQ5DPdGrv2M/qahpI3SY10myqbjowH1gE8nAPv+2YJd6PV2Lb
jILnrOogtpdZtB2p9QiqZOv0pCM6RV6IxZAAc/xWheK7F5wvOO0dEv4BhMu3OmDiaDYwKEvDY8JL
+KzU3gYz1Tujw5DYlIqpYwQGMYXzEzMXMZMFoA9TMRfvwroo50NYUR4y19VTAa6MSH16VLiPdb/0
YdH4SS780JuCC6eI1aF1K94jf7mSRb1qmFX23IqueK/OucktJx6yC4oHT1Zsc/8o+33j5Je+I+lp
mfaL8+rzvXZJiQW/LZvzqPg5G48xcJ7fuERucDYxGXFIu7hIfMdIcn6x/deurT9xljoYEduPdP5B
Z6h3TOi/moCEZTX6W69nmyrcpOZDxFstwhR3wxENr2NH2cZzF268ajp5pAFXo9EA52+1jyKdd4lk
vN7XGNlICQ97n11gNUU8M9TMpuvSch/8go5xfqgXtgCSyKG5Y65NpiXS1o2Rs3B33XbdV6EBNFY1
EK+swWra0YU0ECgZ9NK/tJHDyIl2SE9SqWBL3f0rUCXnKDAQrEjkOAVORx0xwcnDtmCf3LJbaIBh
k4v1uSAkzUQFVOHhZqSYjAh7Ky8nxLp0UQBm2mOxDId44BRORWDjN9/aArZrGpnt0gU4GL24N9IE
Yl0Eev2jwsklT2cQkeBFu8DIiu+kE3eZA0u0QDejwuZ6pvOzi0bKy6aDN0fnMk0Z99nYbdJ0OGLj
vM/SklpQGsOZ8E6PdJlcAhv88If2cs7yezZ2VPoguXQcPm0zCEbGA5ATcMvRO9hcC5u+UXLGKcAw
8wtGdsg40oLNFfYvuANxezD8tkxqENBygs1SoMgPjZWdgLapU5VSOO4s9sb1CGdaVvlKvSr7dYXR
L46e46iHP1q029ILfrpEBXuNu1KKCDW3OASgYlf23TG02+8iorfSiKf9UE70Rbjx1+BypLPJ8s6z
6666cIQPXTO/CRcyUbnEgkMxQWQVn4ah07/CWzcxPmvQhDhN7PllCuOTb/r12o+w7EknHzYdMebN
klrQbLoSfLQBhYYBYyTteG26849bHYxweJc9V3YroS6L25Zw4mzPUsmRYmGGRuH6Z6otL8SjeQ+0
DSbED1P8GmMq6qrtMCNqaAYbzyrevKUftw1+GuvXWDMfWWqbdagtN0V2o7QFBwgiZhxcOVT4XnFl
j/m27i7A+RtrKptRRRdMIRkCcXDV3DZPE9z+Txb7nyRUEKWQR/+5KrZ+L5v3Kn3/sy72x9f8XRZz
/xYgYiJ++QHuf6EV0P8PRyZsQiLBFKTCtWfnPyIq1t9cE/5F4DhQkB3/PxIqwGIAxfD3Bf+kbenq
oP8FLMb5L+RXDh4+UBUzdBzf+4sSPJtJO3f+aK9SI/0IpxbCLx4Oj8My81XyWMHDYHDp1NBJvHV7
IYZq5bbZz5Djxsut6CHoaefWf23IToUx7HPLPZoD8XiGVLcqhNQk+I+KFF3lty9TFu8yI6UqgmNL
7pJyn9NrenY/bBk8JMI9jnHx8ad34+YPVfvPwRef9qW/KsxMQCBpCdxBtvtX3Y8kOp3EVWnj3k4e
3JxiAl/2L3XMbBwtD5xyOW5zFxnD0j92geSw1NEF486fNmWHdj2cjWmUchNzbvlY/fR1cCwbvhrL
9uXSpEcCg+dl4edvaDoL8/rMKeFF+zw5J7zllx0vBBrfgXxb5Vi3c4AGYrbFmRLsh4ClbFounKpo
1kVsfNclo4Ua2wh+vfbFxWyzpB8idPd0aAK1SMqTHu8rK/no0X6gGu9jv9n3jTo2oQdcPRAdATyK
4aLybOX8hx+5u0rN+FL0houlYN0R4BnHYgtWuqPbtzwP2HPWRnZRBclXGuFeNhcOO11Znieive2c
3UZt/LrAokB6uP3v35zf1NE/TiJ8YTvEsXTc6j9nclSNTXZxMQtQ7EcCST9Mk3sY+3ep6q1dneLG
Ojq+xDSCoW1uGQ7FF3gWdsNY3bhjdGJN3Eb87eGPhzXgmEnQNL4AnXOLjgpbwIbI6N56ZrlVNCXM
Zr1XbFhe5t7SFL1Llupsm/BzQX1Ty7kNrHM1UR/Fv8e4eI8vGXS9ZsYFxsY1KT2UjFd5Tk3fuf39
P2IlrsHs+9U9Uq0K7gyD1s/aPaSlfZvx1Y3rsHE7h9gUe6BIpzAqzjNTLOyJHk2vjm1s//uX1PrP
lV++y+Pu+77lWcL+Hf78w3DHplOxQm5NQuNT74UGSYAI2YI9ZyU4IE6lOAxtdU3DyPlffG/3v5jn
BERxHRPlnl4+x/3LgmLW3izZ78j5iPLcNx2/NNhIvrvsynOURXCEeDvCmTMN6CnixnyQssI8zBUO
cj0Ri/kQ1a17u7TRXsmWzgPt1TqrynmVhrjtFU+rO7l7EmrTChoH4WoMy46/bB2vPWRu+aEjar+f
ZdXfLdgDbcnzPFr5T+7Uj0F4s9iYGKuMSrAx/1FlYtC5gZmAhZDSqvqH2HHAkYK7j2U/hwZqk/D6
jhR/8SHqKzc373DcdxslGW7GafPS1N2t5PdY2Tkrpbcw0U+ZjELmyO6Z9z3buf/Qkj4ObfmkdBx5
sLwXQweU00TtzL7n1kCmNFiW98jBxa8ynewdJ4IFsGSg0IXprUf6OanKNemg8TjrYLTUEWnVMClf
5mo71leT/eRQ7bdKdag6mioOp5WB35zEtaOT1xMwHe0uae2xQTQhnt3zuDKPf6Mj6jo38ttx5Dqo
WpuyRU5mlYCgXui4dyXab+n6D7UOgsdVcMNY907Q/0DxuDnToM6wtSE/3pIjxytfbbwaIggLDku8
jpvP5M5z8uehDqJbIW3ZHDIjHVFPdFi9IXYhJvvT0zF2/zfQrqPthW0yuY3JmOjYu6kD8OAWd2Vr
EOetbxQJeSYumzlsiJDp8DxSwIMnyxdGOMTqdcDeJo3C0PHS0NH7lgw+JEED5WSCT2D+hOHy7tKO
CS+A4D64m42HVUyS6Jck+2ntREHiF0106L/S8f9cgwByjQRINRxgtD2oK+ACpAYH4M2/Mgzjcko2
IbrfAF+A0+4TFTaABCEPWA4IggIWwaihBCRxsk2a29egLFpOwnJV1z6wQBuUAUyDVMMN4mq8DaAd
eKBnPegHNoxjnKu4hJpI/PRaiBpAJajq7BHkKTVCAc4IHEcW0iCKT/ZU0m177YfRMx4n9D4oDKLo
TYQT/BedVX+WkBrQEKEn0ZLUgXCgwYtgGXdpU+MdAMW9sw3SaAb5gV/qwKDC2ZQwIRzYEF1PTMsk
++Gol8DJgkdzijeQrrjhy0LC4ECtNOb+3h69twb2hKshFEC5MRfx+C3X3MxTWGskMDS2otMAi3jA
iTEyGddoCxPGRZCciNfTk6zhF6gHLOvgMChsKw3+bSAZEIO6vY7LUMyzbaNrY6qvR43VCLxnGOpo
KMigrQZ0NliVymHvoPgELSVeEkLHrFEd9DSfTedZP7JuEu/b2JD7APUtGoencllaNDWwHyP8D4Oc
DvkE77mbkjepESFjoXHSPdgQhJd34TcPXn7iIcV/hE1aY0YSDRxJII/MWpPsre6yZTWeNJyEfu8v
oXElnQO4hMjVm9e547o2gZqU0E1KKCd0DFONEApaXtm3NAhl0kgUyConvOav3LgRtXGNaHgKqKlz
FiNd1yZPQAthpdWolSopXvDPw9Sv/Z+m6jaWxrJk8FkEa3AHryUzODDINkYBYFyZUwEPr6dl6GJD
RBNVB83Z5xevjIByhOgFPSS4gpD/M2Fj5xcv4HPPak3D8bdRD/lFY6h1o/Eyqp9XZV7qWP79DH9m
hkOzaCANOHj9fYDUVGPxHogpu+IM+AASVB64q1+kWS+3+p5adWO7Lhabj7kRlGuh2+YdfHE5wh1j
GBP79+Ic6hAzdk1dfZwA+wslVifD2nszK0A2qk8kqL0JYn7NoWi4yTn60JF4LNC8+7K/CB0oc9Mc
IwxVxgtQhR7D1rIzmUkdpOXf+MC4SiUvq4Q8kTWd1UJCJ0jit77PFpbQpdosmc+s1sBObJA3Qil6
wlzl8IRFzEx2di4iwIfRThZcPK02uCgc88aGiqrfUBJONIBh1EJ4o88tJpxBNBIV8rX3bTi2s81x
ryAcyz0B9xOfLsw7iuZ5YqSy2VpBdF0XvXPRMZxZVcxh2zyjM3ieH2lSpB1woWmjdDe1Prer5dgi
cstheW+5OwNrquF+lVO4HvUgK5/by7FkudJ6aV5hUEZuRF4oXkeL4jTJgMPrL7sq2i/9Bb0BMFlH
ehM1Ck1yuLSX9hKCDQVWVDvuFq++8eN4vLCJLCKMMCNhzRMbVaffFeoJkKgXSF0bsP27uJzBLtTZ
ndRgLkEHFQwPoAypqoxNbC83XYREiZqjf1rGa8wzxMZ8XVpyiKOG2tndR12zvUk5PTE1u+sSwrVO
nDNI0nPvyh9W0zlBqUSXB04xz86A3OaQ5zI/yrBGaT7EBkbSYIQxQTBxU0rve859oh3xWz5T3GdY
wBNttc+b0CYENBikIufrCnAeG2I9wdCv7yID67mHV5O4Ia9Cj3jvD9Ghl0QfWvHW0UqauejkrQvW
v2fcbyGmdnhTgW5uOPNa8XVIbrORE/Vqxrysl7A+urrhRMUxRHjlkFtrcVV1xreRhzY5JPPRdMuC
0XfakGKK7aPP4lUsfnJBzo8TfLJ23Zn2thwHrxp9kkZkQ2ZdnQqW4ZTRpcqz8+jpclWXllVJ22oL
V1fp+lW6r990lCSvRrUPqQJfOT+NbmzFQ1xtDaM51xZYXEpduxHkPs9wxiwPlR8R+AfZ/HURlkE2
0mVYr/thI90Ua9hHq9XNsaOiZluVTyN2yk3ONAITJxkc+VQ5Q8O2TwPthC9MMQyLRXqI3PDB89sP
P9WBuc4v9vwJCwvUcUJLK7OhB8q28zdiJyTrzc/l39k7s+W2sWzb/sr5AVSg2xtAxI37QBLsRFKi
Ost6QUiWjL7v8fVnbGedW2lXnXTV+43IjEinLBLtbtaac0wVFEUujItfYgsMH2UyCEkSCcxLMskX
ID3VJSBwqhUyPmhEUC1EUbUqk6pX6VTjK0hQVFCEVrmEV9WW/V7OzsUh1Goh3IoeHVcQ6tSkUq+I
vyJZPsLCvdyVA2LMnIgsdTdblZlVE56FdltSyiFPSxCsNTon80fOlkfilqOyt3S8G7SPuT6WSuZa
iOgqTbK6WkJi4uU0Jnp35+ZMWpHK9arI9yJqlVFZJrsY/Ni6qGoUoCoNjFgwMGK+ngv92NabWuWG
sVUlQayDFG6551LK+EYAqIp5XxgvyAOsSU4Ne5LIyuGAKoaEOOONhrLzlBJZNi7Rc1PNB7torpWp
3u5s/hxx3XVj8hmWYIIGE5bbMj+XMTbjIC++pASkGQSlOdI3zII9dvjhYKqjsrsiwhxrHgFrBZeW
2DfSI4W+z1UGG1af79hWqe1md0413y8qrS0htm1R+W0xQW6BsZBn5FnPpkfOjrSerUW7T4l+i0e1
TceU4U/EwnnEw1XExCWCYhgAIrZadf0gC+JpLbywyabE+ERc40LncoFpxCJTZdC5Ko0uxDmgYmRm
wjnt19jArI1qICHCTqosO6lS7cghN3aJsSrgRmwqlXyn0WcjsoVetnIq5zj0SxOrvkMfsar69yWq
EMMEdvUKR7wgVWbMHQr3LKXKqN6NWfIop+bd1sW9DRhA72mZAwoAOuPrEbNWPfQPUtBjCwyb/fph
8KZbG9SAYTYXR7EHGhLrqb588YASmD1FWzc9SEUr0IJQcQvEG+uKg6WIBrZTsgpRlAMtcMAXjQtl
38uiOAhOBxEhAI3AyH6Eh7vHkvqKS/tcUTAhVhThdjDcZ555Hi3x5DUphNNGPHregwGDQbEY8hbW
wIyFxQLTIMA15Hw7CxVDI8lyBOdAwNhtq7u0bZi985hyKr6wbT/SwOFJPAqgEKprAFWdiU/xIlyD
aWNUDIncacRq8vpPXLhz6peKNTEn+Ve3cPeuolCkerGrW4tCPtr/yaZ0UJ5Mxa2I3owy+QrKIVt1
RnbH1rz3XQWUqkdKJaVCH0weEk62boLbx1KzszBSs4nTEK0WIwVyo32oHFvzx7lvobzNb97XULIs
jhIUVW1VeVtZ9zt0AHdGr/oPnMw67C1yprIZmCnesmTQybsUEWyDKWfL16jXAhVMFLl3o8d35VXj
E4wE0dPhO2awKDhJ16Isnxp2J1Q72DP0kX1G25RuGN+ROTXUF8x+k0fhttLa+75nLTgMBYZncAXr
pbZ2Q2LftfaeEFG0z6qwY7gcgRPRxyzGm3E2trNJ3WnUVPEpFeiHw+F+AsvqoE/pKXFtx55fTaav
hA30O7tIT1I3FbKpsQnno8KMrAgpmF0fh9Jw1YmjIukdz3caZnVzNPcDfZ2kGsladZzHCfkybqGX
glEhBprQ1JA0KTPlpf7Sa8lOs9HJ2+GNquv03vw8VfJiGuN5mY45/3uetTencg81DGMvioCELc+l
jSt9ijDq84paFoDq5iEys5MwlGYEe9NGIGJOs3Idj4wRlA0CR6O3xK594BMLQcJYRiA2NQfEkbdI
BKweI5wLos5+74soXNOKec2sL16UkdiNnmaW6XvdwuxIED3IrapOmKJBkHrDT3yDQIu1nmnHpq1e
4DTbhCnqgXGFIOtjSzmDZX4PLTbP3TmanG1EP0RZczLrR81ohK2neUd38B7nCduJRgmxEJSO0u8z
AP+1+KYXbLFxkRAydaQPeFKXLw6ru6YQl6nZyxQOSxx/n6rqwTRavELFJhqjm6WM1IoNGF4dksGr
/mM1dNYRkB4ra2IsW2/bVOGN14QfzYTiKHIuPZNsJffVHBzranlO0/bF1XjVMwpfbcmwDDe7cC5i
kqyLJaOdts8H7xAgpS5pVrR0Dyta6XVI87NzLmM8nuPe3sUtZ8Bp23AcbCzgg7X/USWOiLSp2fQa
zoFrui8jVkRMwaSb7kPL3mmms9VnuZvRKNXYJnvGlUkD1wA0r1ueiYm8LuVWY9vMaPPRWbgnjbh7
zHRWt1rJexpF+74ylf6AqBw9cS9aaMHTXnjvrbZ8qwa2F/VOn0pvq+vpe5hQCo8H98kbUef0iAxz
pFU0ZkibsOlil5QjEzteq/tvkWuzMpt7zXMvIJxMPD7eYz57B/Ws0BhVbaBjp/jNmUUOlKiNezbM
y9aN7GE9K39jemjNifaTqjfbwG5MB8kEuv4r6TaPNC+fyiw+GrP7BexPBVKEXVw2ynkVRflGVJ8j
vD621dULQxVhQTW1daVK60KeS0hsK9kIsAcsfxselyoHAV1nfBPBTy9glnYjMS28H/Scmgxxlul9
103Oc4mCYjVX0Xvqvlete8wIFLNqhYqg6BCHrCEmqtmquh+Oolg5bnfPNjDQTQhvfLr6rizfSD5v
pS0a+3zjCVLsuvTe4y69waHM7o2FFNdzX9vDy0jaHSZteQE0f20S+ZioT4GqdF+1ZzF2LywmKOMt
PD5xwv5WfCsNKozNS+6Fjwg6YYZzKFEmL3PHBUCzcc0kn0DQ5DWMNHIC6WFUbXLJIbeMBqHghbmt
SJhh0RX/Ueof4sZcQw5rAbWk72B/N3CRQAVHiA+NMYgBGGHdJGBiRW3vPbVqftfqGR6ih4T06s3s
hN9nsCCrbmr3Xtq9WHwf+iWO4o+aJG6OAYWnOra4bl+MmR+zVrmoZoNeQ9Zdomxjm48B1P1ZqCo8
1iz1iEWFxFBypQB6Z0QupdM6+z7q9YuouSZ5g+tCUwgIEJxUyhw6vpQwnQqFXUZz0VcfX5fAe5P8
tS2qmxgSAd/LtrAU1wQvx4rpdQe1OIY9Uewj9q3ZHJCeRr1VfbugP1SlmV9FyV04BluPhOlJtTEm
0zlkZfx9UQSIAT9/6VRnGWiPaWhep2g+Dv05CVzCjZVSELOtVJDaLzrN3rn2jHvYcCvL00bKfhRN
S6zx+N5l4WzS2T4sZQrp2mjnjRWS6VbGUHFpMKE9I0V9gnLM1mGLcIouOfiyg5iJag4J6ZrsEKPn
jJF1KcnuYC8DIsHQn8Kseewb40EuXvQU6c4Xbcl2neWdPBxMexR2OtEFDuYsVoNDU3u7ErrAVOqN
jxcdTyXkhArDnkvUdCFZgAboFJobUIpALp6M1EHKNaTf86586aai5JlW0eBHEovBNHTwlrFFTwT0
OdnFdan6SyXD7prsLmTNT4ISKtd5os/MfTqhsudh87r7soJnjtxrPWQMHw7R3qjPzFcANTeWg+Aj
LJxHGojnmYX4jyJ2D9zfKoDTeIsGdKvwUXtOq6kbPeJDKbXHsAwnnFprzTZAVKb+YGUnvdLPMJBC
lu0sEMw+frRJ/2VJ3L4glERwC9IBJ1wUQJMexykgNitCvMvEEcpqG2GE7jKdoAbn2Uy5kUaHMGNM
DAYWd5dnRD1MffYDHIe5CpgCa5SkB8kD6GeNT6hdUVxVBcjO3RYEGEnxLRTuwmQm6LlQAE9ZnyAi
i2ltb3tIxOXUP49m661/NLXElHwPjPYlo0MD5Ww7EhcxpfaVFSdhAuopxed8AHH5nQe985n370t3
edSRuC9AhDdu1xHPhMYkHDDR2Yjp16ZwbvVg/ED/9H0wx4fi3fTCd322rmlBAbcCq8lgEGFUnZim
1YRZD82LesXjAdaanQbXcFnYOxHokDPLdJmL4xbvEyStcBuj+NISCgCpNK5q+aaGAva1tF5pl6pP
U/OkPqXvarYOBudRjRezyYA+/n1MU7Mgnk7+Z/qOejE1aF+oc/Ym66ImarMKv//o7Px/U8xvTDEG
zpO/TIvZNnGfxdrzZ/G5xG//BaM++1kL8PdP+IdHRvfo3ONokRINLY39/+eRsQzPVuYZz6b6Yv5J
DCD/JjFFGC5ByTg2XZsmflv2P0KUxd8EgEndwdLiWZ4t/jNeJeTNP7fKdRP3junquikkRljX/MWM
RQLFYJOWQY5RMGyhJmw6xMd9SUK7rirji0/hlGNfx3Q4hEQYnPK29+NvOpgWF+GfDgO7D04NG0WC
Y6uO/p86mJplUz9WEI5U6pYft5MiR5es5TXCToYBN0iuNWpXKq7TQB6hqrnp8bEy550zhtdBn3ej
1LasnyFWZptJILrS0r1d2ThEkj0wBD/Qpp2Vdvsi/VJHsCYmLGdT/SYbKuAB7BZHP4KL9XlF13Yx
PKa/w3GS6fMvzpHbaRJxbTOe/3KOwpxQ83rMTQo1AJWXMRrVJDZlfNScLcoo+QIdabKf5/7ggH9A
3tnXVDHcJ4I5qAbAsSaohhr8+q97uL/IJX48A0K3LGlR1JOO/cszkHa1FRoBWkRaJ5ArwoMXsboA
TQO/wU/wWMa/+ULrn586nm0kM7pE8sLcp37+p9tt15Jl+kxNVSjftUlsUfOJjIJi76eeIiRRcB5w
fp7KIUs/3SX0de5qT9ij3T1jUgSrdkIA5xV3Mat4OpYPETnOWpJvjPAoMUnUKCqbxSNI4kTU66qI
Wbc5LtiwfC304e6vr5/xzxfw59NRkps/nU6b4lSwJKfTGR/LQj4LBM/crI5OcGiIQpM1aRc6LDgU
KYFhrEV7RwInlBeq3qmxMRw/0TXfnOM/9Fv/tumTG8txIWZijEEHY3oMMH8+rsWuZ3BfalkA/BB+
49npObgYxTr5wX1bb73Q2vSpRQGhXblzjk2+/s2b/eNW/knuoY6BRgVsAO6zpyOv+fkYTHyvnTOF
Gl23NcLcZEH53zQsuN20ecExt8cqtLbsjlK0hG1U3eTe2ZrsB7fENmGReeC1t1njPCLb2FClwH7v
PdfGRLraACXS+N0lM36B5qrjxZKqIzVHPyTwwvx8vHqfAD+LeUuJxd0mRrQLKBdICNPJHPqJrC6a
ey872JZkUBMaC8PmFjgXJMyevNrwYS4IvXHhG5kfMB2uaYYCu6V1R0mngITSV9GOYMxjBvhBEyeq
Tjcu5iSFy3BhLkYLgJ0GRBkieRxmW6uDEUNtbXDy1WEewl1ZaD4j9DbP7WPKgIiv61yDBKioDEQu
P4/hBKa8PanzhLZ6KwQKZWOEc1au2wjdEK8RMQJrwWg/EheqtEt0uwkVaW/7EGLR4D4oThnKG1jm
AbYHAr65YW1931QP/XiXVOfkNLNV74GtEE7Dsx4iM07v8hJnXtiBrzwlHsGXXfUK4fE9H/ObeOq4
irfRYt64Y4UFoLllNb/hHL71U3AbD+F3QUyZNU4PlkFSOV2PVAt9d7B3wqAz6RGhSYDAyoVsrkzU
zlqX053lTnsj4wmYq+J3ohYlWfnlof3TQ8D0+PNDUImCbCdRI24lYcwLv9o0egSZzf1gPSgSPgix
PQUIlo04ByMJzDDaIXJR6aOfFY0w7DLl22BU+98MNP/yuJQRxzUssMa/Hldhya4fGh5OzADXkZwv
XSX60CaBDHzRGoVDXIkvVpOuwdTl2At5hlNd21dlfkqWKf3N2/IrYVq9LBSidWFLy3A98eNl+vPA
F9oOeg/aMQLlqw1J35kgqWVa+CS4Q0lLq1IxYLCbse2LzfTgIQmn7zKLD83DNUJSeOYBBSlQoRS1
X7k0dtBPD4axbetoa0c+zVPoreVDkjuM4mBgbQR1iy6/hp6BNgDCVPyNFsnOjOmB0DklP2QTlWA4
jJTMmPNvrv8/L1N+Pt9fBtS2d7qGNCYG1BoAJz3aNnvA+vRDQdmWBsg3CGZBeo4z3R/CYeNNr0VM
LEEHgwUTxG8uv/EvplEuP8OrGtvVPPrzY0p/wEhHPI+raKGST4nZGExeb1gMk3MQAQVm5tSmty45
ECzTwsjBc2tT1Pnry8Lq+Ne35afD+GU2B6MbjFhr2dI2IJbt2k/MbD+YzqNddOu//qp/fQP+cca/
zLSxx452VmdIU86XJC7nFoJoirZ//TU/lr2/DABSSNtkxkJQx/z185XVWS4ZWaVOKWuOTdjDtKAE
1nwKOlNNTMlhbHeh0LZLQWWNPfJkjHd6ZG/Sg+n1175vbm35McPQSqGFJtNvDs+wf5X8qTfPkTqp
kjzvlm4Yv4juCi8Iq3rMWEB60bHs8EoVrj7tYIfX2wJL3MYto5ecHpln37IcLWihL3Qy9GRbNmmz
dRBTehb9BjxDiJZWVdv4Zjk6e8RW43oQlfAXbYl9j8VTbCNP4Q7PD8TXRCscqfNamFWxW/Iq9mOG
Qc8iQFukGbGsccgDlo28hybtNg2TrRe/RVUldksgro1sIDylQHvmwUl3yDDBxUSwlc03+lkw2UXU
3ATDDGbFvXcPqDVSv+u0F9fA7cweah93uX5AZYFLFsswZlK4dsJUsbUbPaVVZ2kw0LBzXKZxaP3G
6o4BfSF/jBPoO021nooM89u0p+3/xJIs2KDDLX1XQekj41ukbPwLiizaBggVhjrw04quDE5ovx/d
Ta1X0x2ezbW5dE/2aL80U/EaT+tcSzQ/s4p2zYpkrXXDtzb4LLzpGsT9t9AaMT8Tz7iZiniTYoY4
MtlKPUA0hJgIsrhXHLplGDFgaN62E+Iz0kZfcg9rOvkNhr+mTItLHrurLHvpqMZsuzhDORInGNWm
VDDvLhn3a/6eIjK88QIH44WbwG9L4X03+nQjtXskK0ooPNM3rot0PY4ubXMNeVOLBGHVxSk6jLC/
d0HWn2lwu76e4pGYGqggk+JueR6UtBb9NlFs3oigOn4aMpuElDzF5j6/inD2C9gjSkbtrCwXHAAG
S1YjHpDFBSDPqh+XfGfynGVx4MsaZG03gEQEwOIha1wZVmoevOZ+ou+9sazoOsR2g/jpG1He3wqt
mXnXR2I/ojL2U2TkyzLgsNHk1tHBvAQO0GkLiA5mK4zYVJjc+4b8TJKetbdESYHzPsS/6LyVMrc3
GsK7teJl6z1pVWM7f3ithDOIaX5FEVEV9kp3TwBnt0kotQYw1nZhrIMvnF3niEBgER6QGqBkzeKk
h9CZnrKs6ICJ3U8ZQHO6NZx+rd8UZkBdPYx3YT6etAU7LbiizyCFgZe1LBNzAglNAbxJwxq0BPaN
0Wswy4RN5+gQahPOW62Itjw24JrE0N8Foj/Q1DNWZW495gPYWSfC2bJoMeoI1qsrGLbeNinlA9hQ
8G9Jseu0vt4txnRjml0Mdq1MCaYo8GS2ybIhuwakIb7mtDqnJs2hrgA1DnfoAP3nrSD2GDqW9jCT
1w4kAsNre2yJB19VtUCFiRSs44TXlQqDRHWLljUGk2X3t3rp9UcrP1SLTcwPhf8E3V7bATwSgtSo
j9IA3h1rtOCFntf+UnPFRmnPW8MzN4suPoQbtds8HGnZQCNipLLQasuB7FAJzlHT6n1KR1vEyJ0j
vfqGzIEa9ti0R1M2tGXBu8FoitJA0O3PLqn0Xl19FDsrju+gMmCgLdhURxo2S5rEy6WkVAPMLsw2
BmsUueQfXu0uW9u9Lyog2fYS5XtUikSrMds4Zwvi1U1fUc6UoKeRih3yycp9kbvVakAnSL8aWWQX
PmgAElZpkjxT7WRdHtrZoZF1vG2QSfl943yRY+zcCu75Ugc3Yy/SE3ccB2aVfK+mIfMdCTzPxtjV
D4l38FxUX0k91L5SEgSA623ECjRmrPLG6p2TTK2HKEAnaRvFRVQ67RjoCsR0tOj5+tjaWFEP44ps
Ppmfl6wst04kcb+FfUgENqKAsaj2mttgnw7ccF1E5PTMvK6Ldx9FsN318TjHenMWWVqvzC67ZczS
dzY3yDShfusLuJRJzBgHWtBuk/k5dQUXiE55WcgbvUeiJlLj1sRUuOp7eAl9VYGNc/JvieOweKVU
TtBvKD4ASW6dJnw1MStsIajRppIlxIHs0NG4OuSkJ+K3Ai5q1i9TR4MmdaCt5jCw3Sk916b9agJp
3aaROAx9+pZRpgXxl+mEvirlSHgX5A2d7sYwkbAGX90GKPDUoQsYkxojYQcsvITigob9LJ3+kssz
mKZgFRBSGifVbYy9QC33K3/ur2WdfHFrGJp12LxP5pWe4m0myWpk/62tuw4gFVBLZCAhoAm0681A
HGeSZfahcpFCWKKCyhqXru/CpQbCarBZq15izbz2WhZip04HJI+HLEvJ2p3miD0h80y0UNWqQguK
i/OBr7IGRM2yWYmyevqUiE0xteen3gRXMtrFDu4+GISZPL/Z7R4aHQUSBPuRmvh839dGDlYbsbgd
gVdvXCACQlZvvXA/vV12FV5wjKqRpmxHgjL3v66meSclTdF4QLyhfFDMitE6MAgqtR19W08P3ois
JuxEBfcT1UBTvWujQH8+QoF2gI+YhLzlKLrYdaLoLoLqHttevynMatin4jjUJjJdEgprSlFJi+uz
Iepy5aXzMROY/rU+vgUnD1R4nHjFzPCUNFgDCXxmgtCvZsbkYiCyBWoKwG3uIICJ6mOJ6c0hJK2O
GAgQADpcL1IFWR9DZawz891a9O9Wa6d7ogk7+kisrpWqJCx1dNl2y3YkMFYd9mOflT+yhjn6on9x
06AARYsiVTgfsaaf2xhhfu6NJKiS28JKovcTw5jv6uAtW1goYv851EhDzhMa6s4bXhM9O4vOzEmF
R2FsTVBdBmnDjBEMG/irb/U82br0Jw60mhgqU/uJ14tNlwSnoBeAskP0SoB3s00WkzVWhYvrT25z
dRBEmiLexJAU2SbCDG5Yr2wsQQ11LpldCyqsXRzDl8CueYodBPpeBf9lCmg3jYMD+AKnfoCO2w2L
u3Z8GDs69AuttEX1vyNlJgazulpaFKzuNwJXLnMdfS16WhloTq3EvA3kTHUkeKpeo6q8SSsR0MIc
T87Qk05SFfT9Z184I7ifFvK+GYZkug3jA5iOXRrSJhcxbaLFTeGkp7xeffXWprwBtZPdu9p4lVPK
2sYm+8OBZs+jwdQ08GGwh1Kn2raN3W7yCn8E2OT7Ft1b5RTPMo0+Cuq+3RRfcw8aVGh/Brn7ZiLH
GQZegt6kN9zSdAd/zQNmDxO6jC+pSJzNAhq9Lr8ZyVhcnZiFRZw1O+FWO70Zm5Oep/7k4Cf3hlms
TRrPTYqCnu4y2R70Lom3SerksbLKo5cCT8GlMWsLi4hqHXTVMzRPVl95TJCzShStMeGurBnJPZMl
RB+NDFYMp8kAlkGLd7bq/dsWUHfPRUIw1Vcrz1eFHd2OtnazWARctBFUSudkx+LIQ35KRXQbxsE5
1gUdTz0kLwdN4ibPYAGYrfYNgS1rFzppY0cmBGLOrgS8kerfIe6xOhpdPwWzCj2bRlu6uGcvHvaT
YKMQWXXJUF7cNR7ggix7JPIYIVeAK3qZtZvQSHBciczc6xUv8xyO+Jrh9Pew9jbN9MIi8TBOn3Gj
UxkgjdfscibiQKc63GubIUaY6+jdRivladYTxc+rzwsUbSnzjEFMv4gAyWpH5R1d0kLCYHgwp3Jv
Zd3tqIdvPZrTNVEXwSFxlJlZ3tSJuFiTdzsAb7a5rytccDsAjdtovE5acVkoLoMxAZnbSrlB+uVP
Vn0BZXPUTJ1/vaewq1FXoOhaUkzUhAEELmiOZtGIeclBF8XOO044+tJu/I0Dw/FD4EPcfkGd/7Bo
5mWu8L909g3kyocxR+VU6u33ziZzG83GS08zt86ull7t8GqicEoz7n2yq1mrUavvb/oWvWI6nwrH
Bi+eB4+wHdmvMYkRUUQQtk5IejpI9Iqha228BiJAQCJK3TTxTjfEtRjmXOFbLuxf7vPaID5ZrOql
OGSikmvYv46vjckxb+D9FyEMlfotdwYcdBa5TyEzB1KhlYnAnP7vWdUpJ4mpEuU7Ch26R8AeoYTe
VEv2tWEQ05FMr7pcO7Wa9mjNNx17mMQApaSyqb+mY3+Amk89ddlEU+R7vXV0p1syN8Dk8MIsy0ZD
rdCn8w5n+9002+e4G4kH0E7YKH2CoveTyt2tSD9QT15+SqkQ6x6sMamdtEcDMFdvuM82qq6lpiyS
iH2eqPElehFTiiJ32VQdZddx2ZUVdaXmlqHwYgNMGoN5E7AZNqKOLMLoAaXEto/iY5LgqiPDXvmD
2o5UyXFltNqpRBMTQjNvh95vMoe8DtT7ebSbGmLD7attMYmT5u62+cFD5ijWuOvpdm+cRB5NWhjE
SPqACXbJ0vjEuCOZ0FGwogKuIeG7MSowuXZTfs21SUOHkqHNmwoGKnT6LYEC65KFsNvf5NrXnooa
2QPdnVH0aDGYR3TtvtYEHpWNIcTeoek0jzoDvBxR0jpPlgTyGZ71qjnWebYZwJUZBIpM0j6rI+DC
upgAyvo5g0Qno2wPK3htt9a299lR7Al48C2cUXNOusNUvkZomNwsImRaO1ECgFwWod7ub9TFVOX+
uZl3gzb4AtkLY5ueUhju6dwrTxL5mVJE15atg9RxrWCTa8Lwnib9qion6skVweBHqoS7gnOsJ+0+
bqXflO8JVrG5006BHh2FwXmBsawCItO6poE8b50nc2BAto9DqN8xucW6gbKa8GdcfbeGg5KQnhTR
Txe0GavCYpeckbZbR+ceBnHUi73nFicQyEd169Jh3uVGe5gQrsmYRzFqb9WflUovtZdL0EZHcqgk
GtySMHubuKvReZj0+Gr20dGkKt9rhMjHaJOgmMvpw+xhmS7ZXmMtHg4Nwztc5jiUvjD6c6i7zyl0
lY4HfiAyc3GI/egM9hKvJDFg6kH+d9MmoOg8aqs5nB3SnjtaXoEHLOPVBvVr6PeTNmwmomX6e50F
pKq4LwF5vyP0mOF2icgGPCuGc+CF7E8wXMhrQVkkDfwEdlEbh9uO6UfTTUzT9W6mBUAZAOcplBYS
WqMupUjDBSIs2onzTeggem6Kk/p7EeSnYUIC7K0D2a+B/PhJKnYGqoo+FhtZkX+TMcQ16cogAmlg
zT+11Dlwh3jReFeQB04e/SExq/ul8m5DSTxhOfrmQL66ssAYw0bWxZnS005EFGN7Ylpk+LVMIONC
Zzi4ucZ4oiMf5UvkuYzcTQ7vODOsnaEreiz5D2hTxqW4egteF/mBeHPV9sceBVRlbKyvcZM9GwuM
NnqJUAtPQx8+6PlDntcaeegpur7Ohl7mEZBWPLSsMQsz31v28yQ/PJugEK0nhE0eUqyclEOSXRha
X6fe2gwVpCCWZX7QGr6nGnGMUCZtE6sVF0S+eo3lhWSzfmN3kHLDvelGrwOKmXmsLulIxsLSlLcI
upOtNfSoDmsOENJ0tQG9t2+1F0zHh5ihCq8bpvAWY8Sk7VJlxRSUaku+LBse9TzfzMVy0484h+EI
yY60kSDH4dr3Nxr0jbk+RLzKWgCtq+rqpxHbJcTKG43yckMdDBgiDnUNiT3lnrQ5WtglULtmx4nM
y0ULD9q4XPowJqV89GvHRAdMSLPt7SCtFBBpwrUhWbzkPH2EzW6NMPuIi+lp0gX4umaXZjJgFdjc
h1PIHoXLlXnBuUTgFyXGViNTbYyF31Hdqr12N2NlqpbiOFeW72qENpBAX1C1ZEmzL8jJqVuQibbY
RV12igd0Qt0sL86ERpFwNJPSOTNgTbPSzWEjxgmGEVdBXjB/ay1L62BKyFo29zBmNqRJ7USASzm0
WDzi5Lw3cFvfmDFg6TBMYftm0rudxblIqlMUS5pFQ8natHcO0EnX0ZD6GaoglkFg/G+BCj7kEMJX
maNP9NZKj2ErDth6f8+pFM3IcL0s91v6YN1wNUiZoN5f3oVm/r0kkde9bRZYLDN2aRRdkUNr12ud
xxqSj9HwRrTY6EuHkYkkhSh44wHxlY5pINuNohzzHmMzclt3MG7j3DpVdvVSjxSIVoQAVNqNkmu7
WVWTAlndBR544JDXm+mgpdhdgHMgoaHw5EGRA8opvxu7adPj9VwlNgJmEUYsYdrnznwgSw1UstdU
u5JQLnVYTsnHWmWKGj+wrokH2GnUt1DlMh4SFhYyKXHJQOqvnfvaTk8YKV5rg8Mr+kvWnsrSutYh
UcAmd03WqPdd97GP+00aGzMV+s+cSJ2VI94HOdPaTY17e4wvSclMXnfy1qXve8qqfBtge/ijcfcf
aanO8bcGN/b37v+oX/tWVjOtoqj7gfL4x58ey5x//vKv/K8f9NPntv/3x4eEn6UK2P3pD/4PCMoV
68R8/9n22R/H8Pe/+e/+8L8+/x2UCgomQQ/nf2epoFXvm1/kU3/8zt/lU/rflA4Kr5Zh69Lks/4Q
Tzl/s12BdEq4toFqxUOS8T98Yftv0oErAWOFjhidAX7nf7RT1t9U14T2vvj7T/8Tkooh3F/EAqbu
msJEg2WisnAlBISf20RabqAcD1LSWLoMo4N1HSLvogSUOSF6JvnXmpvuKtO5zaGhhMTKryy8V2th
nGTpEUGu2OkzQBIcuOgyKKHaPW9mCObgh44YFeGh6+2tjmIkxgjHlkZDCcMbrVsuY7m9wivyZk7O
hYAx3J7AFDo3pDUPRDK3rhpKbOI1zQyrsdxWUfyukC+UawmyqMOnVDEp3fhhsVkwWoo2YpNalcyA
QCfnzaRs4w7w7G2XiLLnCkrnRo0TY5Cdu1acgy55R2T9iLXn0Q6QPIIngqwIZmtET1l5qMWRj0Ol
A0UGbD0FhhVuGfrXrcPKTRg3eQBpGNTBCvybu9KlWJfOcFbCZdfWHhX44YequzeIEW13Zme8kqyW
zihaK75Sxs6Fku/eNgXcQcwcbEG4jlkKel1Q6J8TbC6CYQkq29Shn66UJptdYcjmE1Qkf5AGZ5en
4RYHEamj7km1KzRtvKGthbgy1J+IxsXyw4enUlzDgK+WNuGtRk9R3t4tgltpVVy8H7dk4aIZdYBp
RnuuYF1GEaagEcCKgsTGC2Yb9Sk0g96NXhz6jAjGuCX7lybVwzKwtNI8uAEBx+RF3UuWBI/qik0S
hqtsG2oQEZJ9bbnMLc0qI5lfYB1ghUgQqkWYhHu4LhhPE3QkCGpEgNYEMOu61Vmh56n9xV3q2zyf
70WXPP7QfbN1yKAw5AC5ODGjyfcYzR91z7lkDXboRsc2L2RJO8t880jfYsLmqzSU2eu+6Du2eMqs
QSrefzN3Hr2xY+sV/S+e02A4TANPKmeVpFKcEApXzORhOgy/3ovqZ9j9PDAMTwz0awiv75VKVSTP
F/Zem3jFbyCoIYcX4/8w7td2yiARX9M66cZlaaGGwkWLHtaR4zYYCaAs6/6imcYyKXq1nF95Ih0a
xyj6KWx6cpcIPOadaP9mtCcqdt/Bo6NJ+1YVeCIDiZdrSHm3Ymwbc+INIu4f1Al8yrpHe4/xCSrB
JWqbV7xaz5b/DjeC82MYzPUIbhLZjHycApz+0k6I04t6Jh+yIkyOd7/JSY4cLJcJrgOC/hT01ZeK
/ZtdvpmmHFYcLLnDr/Qrrpb18Ad8G/nHJePqqn11Uv/KDScrnbQccCHzHdd2cMOgw22HqGB43LyF
AwkNWrCfTK6g38t/tj4GXNzobuAhGGQTIAoOfOROJQuFgmnEX9fs/Iwp0+bc5NM5MroDo5Nt3nC5
ukPxUzPrdvAwJ5Q8i1R6hLfF9j1pmnh0mYui/Nc63tEJlhx3777W/ZvmkLkdjVCzc95GrndGOpe0
Rls/f4T9xGxp/h7zH7XKjiSxJvwpNWMHAITOCejRb6Ei/ZyHRZ985kF+crPkp2JEx8GNv8RtCLKU
8YUdMmO1X1iRrWOO4kLVTe7YmaozOzxmB46fT69h5Pw6xPyaKMnM6N7HxrlrHO2iMuor2vmDCWr6
zWKhlrG6wm2I0829xyGFJ2909ngPsOJF5z415YItA6tfIm1K/CVP5Pm+/Jp1/Dj58VG6V/KlizqX
poLi4pf8pGKXl1TM1wp41vmzg+6J+XDW0RtogHpHPkUwfBVzZmdodfqSo4tkPBG13JjNVTqWz2yb
ZDWn0DDGdF+mO0AGFWj7xtBYyYH+QkmchajgsUAG5Jqm+lnE1Edz1Af7Z+Z1s3bc1oFghOKzRgge
RSn8lpJppM6ynMSZWQAvS66JGKc9IKRDr3m32UDza24qbDVH4Zr3aA95IXSlISfuKhKkzygak0Vu
0hryDO087GcBBxRfYwb8LHjmCE++zu+NPTucVObfkp45GePGor9Fev6TuzS2Ae9JT7TnohbqZAPB
tMHdoddHPcrFSNjj7deOErlch4ngXx4m8UaLQvgsiPgdu/tyW5Jy2Vv+erJshvPcdzm0FmxLwsp2
sua3+7WzhJb3k5j6urd6lk75Y9o3+oqwQpYXXnEmuQTFr0cOB++wNmh/PHhSoeQqn10sM8zs10sx
y+hNDElFS2brbF8pWT6wZuLxrqCSF8xAywDwJCQqoOMiuHVDuZZFcq2RsJnG0K5/rwXBoUJxjdEs
M/IF0VarzHVulltuSGaqAS7jCCJGkTF7fNeZ7KjThMeaYcldQpLIrzFHT0dzOZTtnTLQ9OE5ZqRr
i4faTPZATHhHudNaGlvDIiBrRo+ZfIbg7z8GLCGs8i6/tgFoDyfewXrxa9D4NUWMbCAWQRx+enwu
pMcR3+4ufz+B3//iJsqnNzN2vM7OSg6Jqsh85RObfVQ4j9kgw01gQDe7Duabce54fi/XYnRuqfkB
EogYeeR7Wu/geVOr2jHe4L7vEWuv6zr6GllG/vVxumby+fuTB5neorDYBTSvsR7sXQ83UItRaWCJ
2doa0S3hl/voBuQxVYwgVL0OYnsRs6aM2M87FBIkZvHRMyhoTLpt89RXwQ4781XqZxtR5mRVK2Fw
ydn6qZZiVbcFHhfgIUOwblGsaHH5J28ujWPsXAPeJFc+XuGL6dmHUPgviojdzkju0jnvJ0jBkSns
blnDe51gKzMil8kOxsmG1XD43Zj3hHuulZ7vSIfiZ+PKjLy9cM1zTxZlndewI6m47JyVnbMPCocU
ZH3jAzJjZ3QY6PwhYOJ4Q1binix2liQ3Ea2wplpcVEayiw1rNU4gTDsWT1q3HTgiZw9bBZ7WJC6e
CKZ1hG4iLQ/MsFc2IX69IR9wFqDnsA7zHBKAJoxTMj0pHQeAUhZSLDm2eKjM3/8+6u/8A95tMyvO
M+4a3SDhKM2XdfOASXKPQnM2KjG5/LBHNkeRdZ77yBaFS85uydYMnK4PtZWz12SxhXg4ZJxiZuTp
4dYivs5l5axZq6piGsVi3/CNJXFjK7N87wPefTgvVdmt3Yt3njxnU7rauhv4o71HBZyvlY0spETt
E/CzYIkxmBTZuAtzRmJBfl/W3NFjs42xHlZolmojBWxGQGxpnuyEDT1+GlcbH5l9PMyj4GqYlYS8
q1jk+LYsU0xU/voxaLT1/PaxI63MYKus8TFMHklfeKu6jV9ne7MOdtXUbHGlIr/JdhkTW+x3a88O
1lMnjras1k1sHpWHH25g3anEyoJazQCD958LYrLOqPFgdXEh5vZaJt++eQwAeikCEu1oDyRyozQY
WLWxLJD1t5q+aX1rpWfhpkQR7wYcisK+jN0MxnHOWcnSkDhg232gLT82k79HNb7rWo2Iz3n5BFye
UEMVb6PKPodJCBWEJViOOCFf5b24RI62g/x8sMP0PoS2RFjSKUZ9wbulXPqM0Dw7mQs5LLlHxPDZ
uPcseCpwPuxD8JuVdrW23Mzg1NcfnT6ciCgvHxKDpyGfZw/M4nn05Edd5OzZifCi8kxH1u81y3hv
+sCA8pAH6Uuf1eMai9a5ZATIiC/dwtRbmiVM70Q9plMyzpPL3+34c2v3bA24zRGzKQQ0or9L++nH
J5SMdWMN8G7Vs/PaZqN1MLIcr1WLvU1nMsXCpVrlCJtJBwQww2FMZd3BqhjZZvkQ5sKgwWh8cuOR
BzZ6Ttvtlgnbcrg4PCDrnKtP2a+j4Jb48nyNesOLttQW9yzPUDAUfLNRFdREFFbj4N0Jw3juQwT9
vZ3QiKVjuXT0ZDtmPiM1V98HgXsr6tJZRUa6ZyM+M0nu4oi1W+zik3TcZsWSn/BrbCoUv7ZVrO26
wEQ5NIARgvyoJ/DlG+rX2CF0pM8vWZe/cKQTRVfKbY8vNiVEbeHbP0hxoIV3FVgAP2ETVDW7VrJD
RTl8I+cNZ481xIx6jUe36yuc8HNYtzLvUmDDC9GH18SgWmjlS+qwBC1zFvtVRQsTTJa68iTcF3gW
HFVjzumL5C7TnFfYxidEMt0ByaCzBJxxwX/vs1uvyJFuyf6U60l1b8DqBpzjpCYHISth1tWlcjnd
/OwBty691As9BRkiKnwZJ4z3fTKy1tJxKE/b2muaR4lLmUDRgl42oueGDUViJKWrVu1HASmSAC14
IIwr25ckLrRjRLmel8TbCkaLjhehSkR6pmvlwczKK6LmQ4qzemEKUBOObb7AGjjCK5N7p/DOAGno
oSrgEZgqvxzheAgJLoI8yAXcmY4O3RvYkTXguXXeUPe1nRCGapX7PWhUyk2pPTsTO+fSeYOqdEFS
4lGMxWhkKPZwH11KTAC6iGjPvByUnbRJW7DYlpnbQnYdZJFy31Z0BEgxleDmjNjT+AykGWdhRC0r
2PWQZnK7QwJvu1TvU06Ejqsv2oi0TRXhgMJkREJej/Wz+7ZlrgM5bLkypTwGOvcFEK/PAtc6YL+B
fiZ2mU4btN72tNTJX2x0IyUo0NP3Y5u/LQ2frMmQzc8q7RBNdEAsDMUGLAeMV8AJ9GJ2AwWHXZGw
hxUBK3vTY5NP4AbRHdFXCLj5CZb30xAaW731n8sZ5eQ6yGUbuC14mtEnlm9JZR6MkkdA6vpyLYJ3
MUL7yBnKoeowP0VWRfBG+pWhYZ+aVV+I3hGM0kHLXWowEK6t8uJlpBU4+vAq7PZVJ6JwLnrUyns0
E1byvg2fZKwCZCWjVq89IUvCS5J3U0+cPVidWZHDmEEDPKVH5bp0EQK3ev2t2WITlWW5cpGWVJqH
z8gCzFGa+desj3P1m0IhfkoyNjpav9K1lldqBWzmHwILJRB63u8yHz/AcH05ekjtxWlVi4GPBaUM
0HWxV/CFUsOMj5OXXWwkujQf6AL4Odc425dRsYtFEWKUIWP7D7pVd1kJrmkhz3DbwYcwrrEfO8IO
+6i0TkxMT1zGgigVxzo1WIW2EA7WBby+pVH760HMSklS85AqCGgXM16kTnIi4bz0NoTZA2N4Z1va
dyK4o0QFw1lPnwWW6jWrcgWKLQKDEOcQ23rxpgI0+l2Jeq5PvJ0eJO8hydXCyr87l8PTJjY2KTAx
M4QNiTWO2iXmw9fSRLUQRN3awqjECGEjw/ukZvCC83ndReo6+vl9amXNqnTUXZXSBcV1isFEKzc1
IMkjJbuPVqP6al12xH3d3gV4rk1+2QXhN+2qNj+V1dOmNQaJhBY4n0xqS5I23vKU2zOE+0Rgcvec
IRDS/ZgdoZ6AMUYPi55x3xvBd8ycmHavxIFmi3e/xB1JOYXiLEiKVdvOu1XmWbSOEO3TMF6rktKN
lGC6HneFloVujo93MMqYpESicerK/ppstrJ2+IMEjx/kZW8z2NvhMR3q6ska2x05kefcRR+XF69V
O6zLMrpzzMeq95meZexBjPSmKfNBIpImMpX7T2oocaYcPWJRfdNRQuhg76hF05dZENuRpqjIQHzt
JMoUVfUbNK3ZIo8AkeaTA8aw3KR52q+EQx4YZRq+9Ijvahfsh2vHfAPNI9mREHVKTXPsRfMCRfqJ
aOHnAHn1gg44WWlRsXEtGsJKSG3fd6C4lAkuD0nCwuv6Jw94GFBAcxvA74cEJ/tNU9Rz8pi1koru
asK3lHbqfkbiex5pxAqkH3wTbW1RNn17Vgl+LiESwRycazd4uMPDs5ALkIpJyrKlSKtTGvXoO9La
W5KfUUxIyMHMoKCAgegIQTR1VG8g5JRIgyOUx/YlIaSt0ctmU6LhZDGe/mgGirwucSEADPp0sgfv
MD0bocUgiiN1LLjz9ZmEJdsrFIgbM7ZbDrCpFCPlcB/d8QUoURaoTelM28KI3qOSUJd0CM/KRi7X
UDCFmfuVjm686RLYYuP4yCb+qXK7kQdmtmpGzskxZYYGnu1o2PKUWyTbpqnFAsUq7/32A7H3qRYh
6uS83vPgZupZtxPPAyr40uA3kRGKnqmHuYl4dtl44Z3RmPwKeHUCD0hEiMpTTsmMn+7PHnGtdfCn
Gss7bP2AWhCKEdqCRAmlbV/Ed6EUD0AnB0JIgmfqug74IeNrO3no6/AYZxY5BsgHDQo0R3grwyeI
O2u6dau8O7f4CAaeFYkQB7f2DpTwNUFrubHLkn1Ynev+vs7SYh0I+yZRdQFf5j4iXwEenA+jq7jO
8R5jDMbZdbpXO6Vwon5YAer+CnL9y5N5xC5J71eu7rwT1jnsNDlNRDo5j8rr176Kvzs9f0s7Rg4x
ea5LMeo3+s2HigYKOX17dPpllhvanvsMdTyexRmolG+5YtlSBcw7C4UqCC/dUtbWi5kOyF/nf0Wm
ukTlRubhQxaO48oDRZW3fFR9Lh76mJYsLyz/Opotl3kLYlIw2QspOg8itr6cFjxt3LePusMrC5Q4
W56ZXJAhX81KlKvM790NKenWqtHI++4mUuGK8lCjm2K/h+TXwpAww12tQIOQolc3yzLDi+azoSXh
mFxtwXA9J5hgFQvRb3EMkcnjfZQdRyJb0gUSzWadzuTIwhNH2XO7uTowqYCAnUiRHtMhAeqRBCfP
cSHVyrYbe5Fbn6XxJSH2Qv5kvb8aTZK0DOamGDvhk5aIxlPVq009goqrbP3ZoGmwgSuh9sdurQJT
nEQYP/uOKldha258n7z72mDvWKvyfmjVuee8eZLROZUxhJaapIo8iPxVGBUXBAAQm4a7tijijdbg
qhWtDeh6cLWdptgTTEsjfiRUdRnylxf+PA0q8zlvND0ZDTvSDAnEJaxrdRh0+UAU2pb4P0JZVO0f
mc1cDWNWuVqUMppy31AIVQjRTxUfH3lROCYdQ3pnABBoQ0Z10SRoolAgmLRwA5Hf8WcmOM5DNF7f
J6nYzHiH+tuOP+aBvt22KHvjz0DaBxKGl788Fw8Dx6KpzcWMzUjm9i9nvoqKBVK2gfo1UwzR3OiS
oexd/k5QSnta6OhpZr/6fUHGY1zhOv0vm7jrX3anv3H02V799f/uv//tX1y2WyS0ur9hnJwUlvdP
VtiWPBAdO/OcXm+xL+XEiyNtXRYG0hbkSJH5l63pf7Ul/b/sP/+2Vt3+KS8f+Z/mn1ep/x+XpL6h
W//lo5kXtv9Yr86/wr/9y6nMPz/q739ak/71t/6xJjX+VZg4I3zL9hGQ6TNg4a9FqfevuL/5xzIJ
Src8b857+I9NKZQJy+av2Vi0XYGh9D83pfMS1cNnR7yrBZoCmMH/InPivxkVDX4O5AsYGK5nz1bR
v+9JSxuCT4uNkQUcA/LUBmOMhjlFuL3QQ6p7hcJkR+Q3+p9QLS6rqQ//NFUS/Q++OdzmsyXy79f0
HH4x+yV13/HIDfj7KwknLO6S8cRiGgXS0XEyDgWlRD/qzbLz9HItTEYbITDtptzqGZVxV2SQqfX7
qq32eoc1CMposqxaMQ+p4c1y68HDWYSMqHjC+N+q1j45AVkYuPiS3MLN7uhjd3iF6mWaH4l6rlcS
/ufC1YpTG+XtQZEg25jiW3jda0/BiZ4E7UpqCrkyBMu03qArpLpSjvE1JNOD7AeYl9t2QlkC5Zdx
OB0OYVmWuEzjTyyzfTraTwALa/wYNg76/KsvGYzAU9drcZj0nJg+5z0Iu3HjBD2teHBrdN6A2uq3
VoliIsi6i1nI57F2bylnNvPeHelzzdIo5Emv8mMX4+pK5sbMQknX2RXAY/IiFVz1x8pUm4JxIWdU
fVd7jNeL4gIClha8GPAAucdGJJ+FDDhiDZROW/JjD2UGvM6I9R373MzpaCvIL1k0zPvWVuDxe+Y/
EVDaGKM8MUTlau63cE2myyGLbwMsCOq7AH9RdgtkJBGtdY8hrtidriStHSywkTY1Lin44yLFLsZG
lBC5g2h/zIk2zYvgAONA9NYS5DTsTupMK5bvea0ekzA4JlP+ISEtQRzX8kXF7BTxzHNYKUqt2nIo
7vUfIizpm/OzmrhqRJu+SFt7aYaH1iLESkckGYFJWOjaxAO1MpsN0Gf7Est8q8uj6pqb66I8HZCq
m8GyciAj2WZwaky4CamOaMRkXWAwjMviPEIQ/2SxyFxnQ7UXsyxKZuj4ZGGeWi9atAbdy2CDuSrv
iqb9GErDprS29l6m3vR4goI2dMTWKlD2tYEGC7VcA90qFrY4TljKTODnexByKe5hJP69GK5xi2qw
4Pc7moI6D32FXOtB1BM2axLRVATndmr3pV+hKNadJ0fzPiybJYk5tLucPCOlTw81wnEWDDYZgmzS
lkXtHupeaxdey+4CjVaJzSBaQWITm3ToD+ziKdToD5lf+A8zskCP8meDCo2hSkHCrfU9jeppDIPv
TIxzQu3VTAtrw14yW05x9s0JRhk05Hfk4rGBStXEkjmsiVBR1xS864ZCETIT5go0/HvHRs9Y+NMd
Lzklt89s2U6m07bRbHiJ07jXnHSYGd8MN+Qz+cgXjbt4cMfxmLKY43ZgQwLqCX/XYtKtaRsMRsAg
5iMtCvIlNUgqRc7cSFzytsLn0SOiT1q2J+WHO7Bxx8mJaryoV2VslLs2DY7COEQu2iUC6hLB+Gfq
aEQp485MjcylX5tHC0w0G7EXcjjXcojNdZSGwLqm7hEHZY1ylu1FZMGIYBVZo5mYHwI8IV41ipml
tIKM4AqLCQYvRQ/bHcpynWUdm2NQDmLv04bBB5EUubMtI/EZjIzT1nChfvZxG50iN9wl0aiuSfI0
+Qy96/AOSbUfTgcVI8MNlqbL3I7RG0L0SfcBQMPWEnayM2Bi+2405xZ0rKYndxOG7qsvJ3sjXBtp
aQ+j3UGLZ6LJt1oIrCOAR5EkZ2n4CSo2uU2r4B6pIM1s3aHJ9j4UP6XXrWQf2NUHKk54tIb9Erfa
01BKJomAJb04p6ieIvSPalikFUOMcDp3md1f3BU41XokkcKULfvglH2RNut/w954pOXi3Grldz77
FJmCBpuabROA7W8VJ+is7eJPEE0P3YDlVulDCmEcVee7l4fqGH/WRJod0fkUpIseMIE5W5WzwWNr
vYnIuqDDye/q2ZifxMORINfZ3sYomjTIQeTTvsn8+2joX0JfvjgDywJ/9DTGeMn3QM/azlkEyYEm
lWYP8nzVMN8wsrpfsLwwl/xGG4ebH/mF4dDP2puuC+8bgUuK2RMZR0gwgJh/aC7mqgYNucEQeNFA
9K5Uy2Rx+KlcpJP4RNhnBk8VNoG41e8CP4cA6sZ3vRuve8c5MXcmLhK4PERXjZVvS7a0416VoT3X
ybM9DjfGyFtHr3Zw0pdaBynUbp4Kg9Gfnb+5o/kxMtUn4WbJk/w5YCllJiaAP8YPumUBxQuiO1Nj
LUw06g1txS1wMcbEQvtodPuRyBSD8AhmLVNPTkE0oPANrhhvmYDrpXYOu/4s64YkHvSGedKuy0x7
TmfvDMpSsn5nDCbTErcZ3OesgOHD802haI5fiiw9EoGytn3vVXd6b/scmakJidzR8Y4yfM0D8Pxs
F+eOETWyM4mLo72GKRdYlStiMPHL+4gXomKq9o0ElxwDrEZMQzioHLG7cWEX0r2PfFSWwb2FDEgx
UZygbgLeVc/K5gPubWOhBm9chm722slJHVjKLPFe8oSpBobhZAL2KX6CPtZAywQnUTdUH1lAJjLd
m2UdTB0uROZjmYUVENL6WfkJtgA99nvg6D+JKyWxBPXG8VJ3HSM3X5v99xAefN2Lrjrpu3aG8icv
v0vCR+jx7McC8w3iebkTk1j/5tI7aHvqpGcPF+NE1p+iTD3JeYQK+pb0cpunFcTGeiOZQ8Smjxh3
+MrtwlmGbfMUDiUK3jrm2Y3KBMga8Xn5eE+uDWbUymXZOsavFTgMdCkhft2suuvG1MT4AsabrxhC
JjhJIjMECsLF6qNTWA5dzVstETqz+lj2o5wNuSw8muRTF8Wl7codm5QfIzd9okoYoUJdJC5MRdgG
yyan8zyKdo59rYgXDlPtQOzfsIusloGWaz/pjorQO5w7jR9BdiJ+CtlPtwBF/8ZMtW0fjjuNfW/Q
jS4MKPPY6BawEs7MBWhFjni3X0+m8f472kA4R1CKxCLtBFPHvTg8GIFx15XWn4hyeU4B7cCaoON+
t6Z+a+dlf94ao3Bunh7PyhfvaEbY4rrxRkoBMkJ37WvayUvbU5s737OvJO30D3anjKKhey5iEmv/
ssxm5WWGByfmm4yz62hXb46rMKDx2RG7soO8Qh1JnJkNrtLIopwXUyHtdkuyxFD+M4jcmFiCybgl
9Wx0TnXkfvsxaV7ESe0EkiowOdgbGHSFmoPoQCeTKbdQmPU5wQyd9ow6Y1+Z8bgwAdnDq5IbRLsP
Y0+p3Umz23ROpx1E1D7nHIqWjsJNoOAwx9kH1pTPicP5p7PdpAzco2La9aSgL/IsrAlsijmfB+DT
g760eNEQBBam3l90GbwNtf4lS1YQbfmcz+RILx/kHWdoimop0Umx447QWYTMZE3tlQkRQwUnTTfC
p7hkL6643cHa8/FY465WKt75XUQyk7L3GSExUZ7tu0ShgcrkqfAT1r5JsnFqfyAtad8VfBKtlvLu
IMGCW9ZtqCFR6TfhrrGpOrqa2ZuRIXsz7lI/L1ZiaM70Tl/kgmwrWVacmoK8SG+Cro7pE8zuu1OV
B5c57RyeGm/MlljYtr8ntPYH/sXYm5uK1zVMerRSacWyroy55Zkcj46P/9BAZNNvhk6s7O5C0Ce0
Z4R2foYgT6CrH8MrJcW9FjE+lUbFDFCPd6Hvnz3FloIabweoh+JJ38QDcs+BbDWN9LT61kfpJSzZ
XnVh+1Ilwz4SJN32zq7E8h1EZNc5LTHmzdLS+33KSRjF9m7O3kvs9CvKxC7dl7NIsh7DdeVU29xQ
L0TbHEqjOI3m+MrRkvOlXWc/pakeAHW9TFX+XlXhF9UYpSkXg74wJv8qgDbMYXx+DSPg5Evvhk8O
VC02NU6T4JZV21Ik95jduYDs7KcwsnXFqQXIDvdTcJs5y7HuICOwjmNaXouMK2ByjPm4Tb7csTrH
xAhn0OgtydxyGDY9bn4MgJ0hxMKrswtGAm+eSq2tTr2lprats/rZ9mBqefn7gFBiBnHEMHWb9DCM
ycb0hwe2gOwMP1hUHIKZsI5vri4GXKlMwVd2plOYjw9FId7zaaFhs/TVszeg75x0ZrUII5U1o5zd
W13mV82KXhr/lBsOMMHyvS3inz5JvhpLu9VRd5hEcpEV2sJcXqNKvRT0SXZ6Z+0clT9CJvvRZpdf
ZHFkel2JnN9+FRZVpU6KLg8ugCbWwS/VA3jog8vWBCDvaga9zerhwpfbsexefvmldnxxOUJm3noY
1dt5wZlU7pY4dgDb6BLnF+EYB6E1V33Ctk8q4NUe1EOBraAs5TXz53atulC5nMDuPIyZeulU/CXS
8KmPqlOCnpI69xB4vGbVv4wsLQDyZBdgnc3ijIWPWzdfFYoiIbBmGu+YXbqGd4KJoR3gUU4xlUYI
Glzl34yIcq6jeXNEc2h4vXqY/USEgRfZNXEzgiP8MiabSfHLxz9u1j/MP2oAtb9waii8uEQbHILB
2XWCx9+/8Pt6ggrjBDGaD22tUXB/mDK7zN95iPuXDqtgG3sUowGpWRPB6GhXjWS6Rry4JGCO7PB6
MLKsonR44Wm8jSadrbci5oBX/ZvHp3C7cNEk0Rxd268Iy7z5enEVxq6tgkPInVVC1ljwVL4ZZvDS
5vHvxapCQi27+Ad96Fk3MErxAax0d/joWxdBIJAnj+ant3Le6WE/QWMYUjLnTGm/mzFLtpB+GkZ4
Qwx8d+7aZmIgmjbYUpwPtIF7mhif1i7VVsLrj+PEPh2dcbiVmndIG7KbOXQfSgYcq876ru3APmrE
tiW1epVECzPkx4arr2lE71uzfYuMWMO6DFJiNsrHOmZTgpnoNBsokJAGMkG2FY+PB/KYKM+xh4wB
B4eHvASVxpXmz5rHF6SiRc1STwIyiFKyPUIoSH2f3chfy0qsPOyc3isiN8Js/BiH/tJM6LZ6Wwu4
cNih2OvG5mToJXZO8ouYJHnNuvG8ek0A0dppfKSbcX/oLFZBlmC5IdNl0fETHuw09+asiVVRB7ME
ynl1kNmztJ0+pkYXzMRJsvfGXUCZsI6j2Q9u2l9VXOzsPhr3wUwiQzXTLdyRJjFiocrtEW5AuaBr
9Nutmdbnsgs4zp595v6ce8RKwYzLMM1WsUR5hd5xmTOjZwzOpgiHtZwDEoYyQkjsau8pIdBrz6C2
6KPQRPrgAHdTnL+F8wcOFZQH8kiduN429iYnGXPV4SJeB8iMloXNnFgzam8HRH+jTyp7mGNxas37
08eWPGQmmSqKhgHev7dWMIyM6UMI5CvsiPYmDprVPDGqACg2IcEJvbIOhMZ8TgnaV2muCXOk6KIF
WJe8acvR5bgagbws4yZ6x43NHW/W+8YjA2OMtA7EhhLAbtru6vvZOUmnXUFjJht0qX2sehhG1Sx0
qnf6BH+bDt5EsJsR5kbQAPalladXJQFlKj03IvSOmN8/9Z6CheZJRFVJXLa4NjgKVVtVqzKfz1Q3
+nZD0sv5X5HUB7egNHFM4R2DlAVNmn4RBuQhl2YR2jgZcS5hdUJ2dZdWTAwzDvwMKgpGvXVceNyJ
ffoQAD4IYoezag3/AaWP1uA7NK6+y4fslA313UT7kVhptZB1x62oGdmRy9tYARQ5RuRvzZG4hxqO
xdKd5LD2LGLkunFu4VzJSodOSVeeIsqDqI9pQNWY8OiuKusPF9oyolJJULg1Ut/M88G6chsycJ17
UPl0VFmnnyujX3kYotBMa9fSpVGseucQ+2JaZX2JSC7YNWp4CSORsk2P1Dr360NkGHwhhw+/weeF
7rjexv4fWDuc7oN7DejL2kzVq7hEGUSvWWwSz7g2Pn+OAgRIPotiaSvQHs05St1+aXfBvTeUL/AZ
9FXAmgiDKnIabhMv6KND4U00LtXKM9hgezxqpNeBCsFztHRJ20XIIwl8T+x1AJ+yMjpvYYfk0SjT
QAVY286KAHN1YOSTpvozUQo7XJCY2gtWT62D5EphdQnQk7IbDn1F6Y6gJha9texpSmGX1+9W5JMi
4KcErht4Z6qiOggDBwYPTtOr9qbKP8OqeSkwem70TgJBJCuU0xz/30hG/NjGuBa6JVdbsKZ8wEHJ
F32lDx90MC0Nv18T4sZHZrXlXrB2Xw69cTGxee7UWF2i3H+ygf/sEXSuejf4dOGYwr1L13g4cb7r
YMSakMMH/w/ewox7DU8UsFKQckcCibkFy29lzdrUhr7L7LZmX5hb9AIrYmrR50wDvLfRhonKTVqU
Z9I3j1WOyl3XRHGtxlOlaQiTRQTyok3DFXstuQl14l/bhtAxq5Z/yra4L1vECy54rMQt3jRmPFsZ
T2+l5jm8Zw7OQBbcwfyxmU3Caj0ES1M/aLZJ2hFEr6Jo/EUn9PE+h7/qg5HlMWARGZQzp3HFruvK
4tyqIdoks349zg2OJIIrwmPaGd6O1gMbi+sRGGhEGQJiYpSrj9Q05NJpQUQMBXqNvHYuMbHuy5ak
0GMIvDXR+8fA9HxK2ZHkKntc19o9LoL30bXuGbZMxzCP0k3QcBQ5E+9RbOXGahImMh6Hh7YXkNEo
vlLT7u+l5jxRwlhHbVKPev0ai/CCBNhl6GhlSzaZL1ahBRsvq2Oss/RnPS7gPjJ4KOk50UGJsIFn
iU3VjZeh0/ILsg7GcmN1QP7s8sTXIS6AGlwkyQtibrHuZ/ZKNpisO3orYtg1Tz31iFHueMmGqEfU
CgCNADrmq4KBqowxcpt8lF1m/Dt7Z7IcO5Il2X+pdSMFowFY1IY+0jk7Z24gJB+J0QAYAMP09XUs
Mls6U7q6pGtfiwyRlHjxSDox2NWrR/UqnZgapd3fZwsup1TCFwdueUqykYlU9us27uePrm4eY75z
lEQZ7UdCX7sgABJ/Q+BedumRDCQMtjs9DE+2kzu32TIfXbnkx8DLnvOWM0tAcdMeAQlHxOTsle/t
dOvtlWtdLa2iItMX52bol52avlaWQbsM/oltfM3bRB8nrVF6C+5oohoWz+/OHgGdfcVpK2gTbrGO
vW0STc951+KksWAAZqeq9yAXiB6S9LTQG3BoxDcZDuItMbiPuOS8q2r45M0UXhOz5NRJt1+T+bIH
YyfMOlY74uBu1wy0qg0IqtawLCnNLjZVP6ccs16lV+OeUu/A5S9+x2unQpfoZaH3Ud/dIRhSeZgs
9I9b7aHP9VsyZs6xscCg2MBTLQ1U5qXGVzn5PMTpnFgDnT/qUJwi3H/kW6GmreFVrt41w+dJ++N3
UBU/uvK4Y2Jsi92sL5KKlXveP5FNHrBh8KkbrOwfWh3Ojdczg/ou+QtReFcPxRczgd5LBRR2qPxI
EXWnyJCn5rlj/ULjFmF2zBPjKdDlc1OwuWiqRm2dEv6/6Dg55avmFhjInMhN+RBGjFAtx8XRpApX
bnAc6vi+yOgyNMmFaBLz3k2DYFfMNEmEYUaaXCEPKJYhsToedhTBH5h4t3QOuxbFQNbOTBKFEDT/
VfWHgUw0h2TsiSCLYvxWPWl4NsYDdoHZDbkffSM/dMTVJQixSDnqm9FNWP0NMQJI07TM4ZIirI2Z
rvB/deViD42IgQuR0F3BF62ngDCHnIS69Sd2ACvqzv5DzfNRtGg9oU+zeVJhXyRfkdwNPOpV0J9A
NokniZf4kIzG4J+RpTuTRb3tWk71uAOJQyjM7rHVB9LDmkt3cN/kiP03XUHNHO+bGC7r6OWPHIAA
tYv5pbCjPy2LAvwXJIz7uMDxhEkOHudIoIWGQGZqlc6GqDO8o0tM4EX3VKhbr+ca1CbAJKu4nILc
NehCzalv+prX/nZY6D0tpyLDso5MUpNpoTDXbcYEHoDjC5vOEcLOGR4SVRFE4kbboDClY/ltS/ff
lY0ZyGX+DltmD+ESOjMGv31GzMXIa1BouopWl649YMw6wehmL8FHwGG0dbL8Y5bXqnfmjZW9szI5
r+x9cFDo1zwrPyJKZcdQn5/8LPkxA20+fJcq4wG1bMOGb5d50xrKb6g21goN3kaxqQpODfOS//pO
cl4GKiXXhZiTiJdicw2md3Ts/mTmZqqZLlviOsxfMqn2Hlrklurp63GsvpMi/hPkiA9hdTNhsl4g
jTrXf0qWgX2u1R7HJJxOgQxIJ2rWd9EV2U0gMVI7utrUFs+vqIiri4m0lsLjweqyUe2sn8VzX8bM
cveJT7SKwDeDzSmgonxeOYErfNPrDe7DhCA07iFu+48s6Y5pxbWLR61vLgu36OEwLKY/lqA2/qNk
IT4xIvDAdpZPbbf2SUf15+jbRAgoAlXbpPyZnZZWnwwj1rp8z84C3QrhW1mP4akq8tvFBRZrMHai
qt5bmWQN3d4PcXXtQW/kEdKKtR+S6TxU1pPryHuFnSlTKA0pqnEpDjF1lwTuPdH6/qs0nW1TdU1D
37lO+nNqbZaivI4WVk40f38UkXeUgkAS3l78gt7/fqvlVveaN+k35UGvCQPbjDy7RMUHDOVHH9T3
SYIfngWorYOnBvsQAejhEyhO7r3XLZmbAX9hEDXPrhjPS5RdxhU9jxF/Z8GBJGSGN6IR6tA50/0p
sV/xiZPpgE+NdozJH8+95lFkbtrIKTi/1XtaOQnAKz4a3tAgcQRSaxjvlt7HTm7hFlEy2HRm7qM7
ja8CXyzMxQ7k7UCTkUlS5Soyf2jWfF9CnJ1Vv050fJcOH8PIddaxJqIJAenwN5uG115x4Vu06eDA
frXs0cT5benXPvU86XJJJ2EECsxvxBlJhViR0vg5iKljHqZkBpltKLHX5lX2bY/FbYJ4ktTBk+cO
ryaEgqPhPW7ebUDPF7Q6V/4aHrQSjwoQSUJOUuP+K/pTuYqNaviKdoms6pHIOPBRU7Z49BHKWGr9
2h5Urd/9YqC4HRLr0c7veqQmOxhf04RkhpVwCH66xhque/rpgCyf2ozlWql/ZopHTwxqV6psd3UV
xCfX4UyBG7TFNM2Q4k3tr48XcUzLzRpWy16Td3cj3RXMi+ogCy8GNMB7FzfgjUG4V4ELGzNbT+S2
nrmM2Z6ly++aDn9GSD8e/+An0UMwG5ClZX0fklem7V9auV6CMYUPWUYWS+uwDTx/MKYOvat9Qk/G
5lViHC2xmZPkk8kTdtyPtSAridP179C3Dw05FheB5ObIFsyPNQ9xxkj0RuS7I120Gaq7zSmHSsAi
NXbS9m5S/jW1qhsekDVtnXGzCfi2wijc2iOfR2D8fm3Pcn5shqeMpYkMvLNVUnlrPvaiBB+1xnfy
VYuXerFeVpgzrik66WwUmtZxbz1b/7ZifaN4njWG11KrodX11Mr7utGXNM8ZxZdoJG+9WcvyRXgI
KnrRtxGOIQ6bYH5sTndK4mT11+hI9R6/thpX6ry6RKzhtphlgzuioLykJVgpj95bydU09he1it+L
/BVDVLBVCY91U0sc+eQkzvgJmuCyVdZhLrPbqFz3KTnHKE8WaVTzvCtxPu5ZJXx2Q3/dVcVLGbE8
8EmIOKYiujE9F7Q7vdiaPoSqX57ZGhOUkDKh6l851/sZeKTCDV144z6X1N7O/XMwO1dixhgp3fpd
w70Y/2qFBD+Q/ribclZTOcFVPQkCzCdJC/+wfPbUntkVI7FCY9Phbz3GW+ym+TaOh+Pi0rbQJ7Qt
kLhXIR1F63go7ZR8PrCHONSkodDCkRThc15jrYeP59bEW4/3KTh3wWU3VUy8CH2W++5aCDia1wEt
J1FV36jQ2nikwrXusK1N+hhzEUu99lqMxnzeBCfJ/6l+LVvbG0bZpyHPCNbB/a0a+AOacQc8pgTj
k0/ndjfu4gHMbpICsZcM0UFrfqncxVGdYdq2aRzu0vJJBfUnKIDn6Tcr6wi5GbH95AtGfMLxCjBn
B/VOK0iDKF6w8mdfCIY3bsObkBjSiWiATWzOTB7wVc1q46JrjW7W849GWVyi4f0a4irFHIFHY/JO
DUBsnzj3JcJMYjuv9QRzIgdC5+y+hJ+Mq9vQpXRLFE/+WL10XvFKoWK2D6vyts2f/STFimk/FfQk
xBOgVsurU6SgSBwy6Ktbp93i4AcoYlLz2rGM76IlX06tsr9nVo0E//Bl5R6j1i6a6v0wN1dZtTj0
bmThZkpZIxAjSwof7V4XgWZbxezNeW5ovoR1JyfOvj3ICsIbMbi59Smml0FC5KSPmUMP2BCnl2OI
Xhnzjt/Z4iGhm7dN9GMfpx+OrHIMPuAmTjY/JzNoQU55FL12xFmtzXnNI383VMxiFE5tBWt6YijZ
ibDLGyFuN5GJ9xx7lqKJoErhHGSx5nnBA3ORIBYpkda5SrnS6kMYALMEvPUB4JgMLP24GrSnKa3u
YhIcWxdnIam8XveZC+vFAQoDvlBfYcCeGARHTySWjy6XglrmnjhPcqkTMdCi1sz7oC3kBTGk3zMK
0H7SxAosYzdu7Ty7VyTTX2Hi2ceqR5KJXnMSYSnsScO9tvqjK5gWV9YWXT6ddYcXGX/TpriUPq0l
feDfKp5IYVp/TyQxX4zaeh8G+4PcL/aEx2D5oGSphHCvPnPG8KAaIewS7zQlJrKwXKstQ+a18Hys
UNXOEta7og4zIM2VPG77zpLWb9F4Rz17P0Kt1WXvLc9hnO14UQp7fIzLMt9D/5FmNec/5AqLy6WJ
oGSxXPWA4uommvRbGaPAlh2KICPMfAwZUvrygTXvDev8+zLH3Ff58n3woUIyrR/N8Ugi8XrO1RDX
D66nj/XMy2fktJWP6ipNoN3TGoiOB242rm9F5k07zZh20U/yzun67ooErHPLUkcDPLKhjauTxWt3
9dzrPqNWmsxmBDEovtYeftbypXepIsRO8tDYo8lFy6/WHLehDEMEUO6xOSKvfijZdBu6Z+JfYp/x
P0iZvnbdrDmEOc+FyUeOQu0nABH4nWjfDiHEVBperRavSo0fLO24CAXK9DBwEdYy/UDouHEHVrH5
slxCzEFnxLmN7mDE5YX2a15DG9kQEF6aMMpopis+f4oGspidZU233kwpUETTeJVhMVAcHqIqyuFt
Kos7egz2dRd1m7AWI6HViNAd2euWQ44IZKktOufYTstnwG9psam5waXxbnmwLn/Zc//Hyfy0tPiR
P/+wTSYwmLKT7+Hf/mFVNp5xF9aKJKb/d9zTff4DcDn8/Cf/0d+NzPHfXCfk4eW5QYBTF6r9fxuZ
MSs7bEVirMQeadLkQf2zkdmnrCPkIO/joaQ075+NzDbG5ji07RjLqOf7/y0jM1/m/zIQu14Uuo5w
PJrzYg/j9j93aqm8iwrCZRAZSchkDzOFhK/zLObFxipny7p83FYZy/Hv2vtiUco1DNnMQuklneEo
VDmywRmPdT0eeHuikJh3EuhF2QEOs6Pqkat4MXpFxwsz+owBNpBIp4ML1Id+zJN0NFxHYggP17Ae
7KafXEN/UJFQ0lA931tpw8EZQkT77WkAGekMOzIZiqQ0PIljyJLakvdryVZetmS3GvrEPOACw6N4
gCkQPyMvYuvJbqvgOBt6pTIcy2iIllSJs4b9YxkS7KShXhT4S04GtTveeoaK+esfevZfYQsnI0c9
WBERQghnVDT0CcCFIWxqw9qUhrrhDdAbCCeNkLmX4ewH7pMa+Xxsm1fRALrD0/APWhohhNFjF3kr
Lj00lVrGH2MtKDoyBBCa43cIEhQaNMgwQtiA31TKglWDD01te597K1xytrGptNgpQxrJNHrqDXvU
Tw+pjUfscvaIybC8udvWSXwy6w0Z8apnUNagTBKkyTVsUyKgnPzR/U3x1hXgTzMYlFnMpFEFIas1
emn6im7IzqoX5xGEKgKlwkbVnJpyIMymjx+QO+402FXccwaYbpShsXwL03kYDAi2CfUYWKV6H/yK
HRnmiGJfxWhqhOTR7WxIr/rvzBeZVzEYGDupclu64nrGfuuphx5uHV2JX9U8dnh16qvZMGX9LPhw
gNzzgdUlw9EzO2lJFQaLy6zYk6n0XeZ834ZViwy1RkfIFkLrYzA82wjY5i8ufqi+uPNHQiu0L7Zc
KE8SGA5+xg5d2qltcm8Tw8u5rFfxzpTJScpkvTYoL9trQGQ63X4bx+UnMfQd/n/aT26TDipPtQH7
EUC9wBB7orccjgrxQRqab6D83dB9yIL0TEuIv86wf7C2XCnggK7iJDFH97PhBPu2J0T6t0BuhMje
ZYYn7Ef7M8W5gUMPX0z8zJjVbkhF2w6GRUxJHt/rXHJw8L1DaIjFcp2fRwkj1a1ENGqoxoXB6tIa
B5wfLCabDqUuNhQkSeMvHVgk9/FraTjJHmAS+bfdkV717kDvoWxBVXZ/8ZVDj7NvbCndoGa4WsUT
LWcMZIbLLKZ570Dmpwmm/bAbjzpAlls953scHeTHTiDt/rEsTPTKcJ+0+tTb2AdZ6lb/DLj95Hot
tnBw0cB9bMrijmz83QhMqh08ocClLkuLKZqfM0OdUtSku+Z9MTSqDZa6BMO9AlNNOpIMJkOumsPK
NLFUDA3VipXhRYO5RgIbaWbI13mAXRc4ggpDxUaGj40MKTuAzAaGnc0MRYsn7Y8DVjsYvrYFtF0N
cVuC3koQXORtGgQK9vg1eK6badxRhthlo8ktAcSr3C/mRY4WPse5GMx3BPed64BSoW74ZhPA3GWY
YA0cLEKl9nlgkrq8+c42p808aR50Ot+HoMVew6DjdA9sDnxDHpsJzF/MBJIOb7oDx/U3HSt89Nyr
0bDLAxAzTv4/PmuCSMuPaYqPg6GdteGeSwBox5yVIIeZcoUgS2aeCXO1nC+v5FTut/dtQNEfPPXC
NJXG5VNvSOuuZySc2aTA5SE8LIbIdkGzG8NoF8DaQwi13XsFmoBVmB00RSwcgq5lF+0xDT0S0WZ8
i/56s2QtPLlhwv8A+8b7zJDijHIUZRxVYN3VhiT3DVO+AJfbNqc+DW7OyOdfOoZAF4ZFb4DSA9Y2
fiu/a2D1FWg99pges/lcEH29MbwEM8a8pV1pTSt9PWbPMzhGjWm1NTw8Jo6BzRjPB8PKr6u3pzbo
T20o+siYQRvAetcQ9hLU3jHMPRUsH70xEyGn9hSFU7iClYLGn9AlY/lFppCH9swrsamntxCsPzZ8
f19YL8FQsf1kXJ06lBW3xNLReaV/MeNKDczYkelokzvFH4so+KeE5KwN2HG9yUgkuCitcLfOhFa7
5mQZmzNmxWFzEcu2icnUc63kD8g9sa6AJqU5oWL+Zwo1p9aC46tnzrHo0zcNB1ttTrjCnHUb7Z7Z
dV2CetCuVbZXvTkXw3yeGw7KjTkx5z1obsQhWtuiPiwcq3OO1ylQO+lHXEWzPx4dL8dBYE7jrjmX
U1+97TluX7Uc2TOO7v2KId8uXxRH+tyc7R1zyh/McZ9jPwEYt5lfyZNMBeMVo0HOiOCaWaG0y7sk
LUiSMHNEzkBh8y1lDBiZmTSIvVdE+ua3DUOILiZCdeoH37nSWoD7QtowsmjzOMBf9G4b/LxhrLEZ
bwRjDqEYLEVmCjwUzs6AGyrksJ0M/Q3F7l9Ul5h5aTKTE6kZP3AjJTAOU5WBYKfiNmLYoqnwOW8I
4ZFK/ICGH9Pa+sUye0ecAXOacg5paL3HDHCc9y5Zrl8vZrLzCVq5yKfgJMzUR2AZ5UvV5zC6SCTZ
59geQzMkMixODI2pw4xGn8W3ENlLHGmf2E5/4x0Chs3RTJ2jRQN9u7xIB58TUYHHpQ7EXg0cZ3Qv
Xuehw3RV75fYSinOse4ILqYybMbZt5iZlwP0Nw5SeWG3+byXSXeXFLO+XGrQpslMzUna8WvBcGrm
aTEMX4zFTNhm1sYovl/N9A0A0eISYiK3zWy+MKRXGM7jYaSQzszv5dAccjPRp9Q1VZiJhJn1hZn6
nTPTLScPtABOViPGHW5+lMPqYjCaAc8bFwmBmZCuz4bYZBt5gX6HfWH0Blkh6bhIEHRI4qwyqkQ/
JO+0mDwSJUJK80Ni1ItVSKRRRSuUUTayR210jnB6EcOX35BKD9G6shTDzCDUfZt1X7NdzFthNJM8
JBkklwMZ2EOGJs8mfzNkpF/jRLqKkV0q5Bc97FWLCDQhyzTIM5HqFnyXKDbU2mE2NJIntMiELs0W
L7fKe4Vjma46MlsQf5xpeUoh4xznKUIaWo1GxIP0NUA08lP5JBCRUsSk1ahKOuPqIYUKpSnzXyu+
6oAE5UfiXNKb0RhtyjYqVYNcVSNbpVk+XPRGyeokFahdS6aFUbnSIrI3IcKXhwBWjoQ4OOQijiwD
JLYeN29MYg/JMlshCf+0NJdCmqOqEeXz5k9n1anPHtHNNuobrifGsNKcX5HmpjD+g+311C+8q8WP
RMCbgBR7o+g1WJiMwpcj9fVG84vs6qloVnuTsVVGE+xd7xQYkdAIhEU7gXnjDGzQEUmp3uHY20Zx
gwdCYkmD90N3LKqPkBuQ/X/1o6i/RZ00MR21kSvrAJPSgRPw82DEzIC2vFa5h8LInCF6p2eEz14F
11aXsLVFOUYZTYxEuo5k1Kz+bwfrsaKhdmipVrl8liVAWN/lA30wwWY0wmuwlMsu4+4zh+wcjaRC
o80DZiGBarv0z6IzJjnUXBjXb0fmkJxcN/rXlqhlPqZXUoCfVyMHB6t8CfgNTSt54W4ZHEvF06lH
Q+7RkiOffCoJxN+hMsNS40MywnOMAr2gRLNBO5TkubH2wXQzb0IU69ZI1y3dpbyxXiWatou2zU6I
RLXk3YIHSee6pgeheclK5J548AhNRSCH9Ujo2UuOrRHPw3by0FvYHgFfb+Qw3QZGaq+1fAnxFUC8
8Kyo8Baiys+o8wEqfWzk+tYI9woF30fJVyj6rZH2M03qhI3aT53Mi2vk/3R6L806gMKf385maVez
KWB3hpt7eCI/jUW2WSY4Zq1QmAWDQBY1CwdlVg8Wx5OZXUTDTkKa5cTILONXHGpCmRE2wQKDrF3M
QGapkbPdEGbN0ZqFRzZ0D0U//ALP0MkdNx+jWY5UZk1S83Ts2Zs07E8is0hBjYO0M8sVwZZFmHWL
zrwXzQmR6rvrzOxjfLOZiVnRzEoe14VVAaubkBWONLscimzOE8sd4USky7HuqWkwPwRYhQKzCYpY
CdWshlyl1hsQ1GUfmupL88OwRlJ/md7MZskzO6bGbJs6Pg/qh/GRsIfC6NySix9eLi6LLTt4MO7x
En1pdPrTvHpsvfPnQRQmRYz3cXg5Df4D8Z0gQIQJ+hThcTp8cBpnW0Yh/C+RrESGkjfEHWAiHz1l
vnbSXjrDiq3pfTY0JJlxM708/dvkUI3kDqfClV+uF96qtnszy2mAtNuOIUGkN1YM8+DKjRr/2G37
ni3VLtXlCzwRXU9Zj9euRxNV8AFLvVsX0i/GlS/RTw6ZvPEu0v0uqZfv3uZKSWeBKYwVD1vq34ok
W3OFDRYlZG1/BJ7+tV2ipvIQn/xkvTUrdagt5v2VH4Ho1ss1JQOphpnj/T6PEfdO9Wv4Y5H8qrWl
EdSUjbvuayI6qO/gYyYfs3GGA4Fnv2lTfOGFelum6MntKYwCkrQHtpCzSbcKibtg7H2bRjxsrc8D
tiXK2OQxIMGSUzZjirWL37n0H8JyeEM8eMNb5BUhAozO93GyPKw+GdcLQKGxuqAI4uEuU+o9c2C7
pfSiHQkStyVbCjG6z6UJ+xQekd2R/lrFfBPHRJGY+FNVHsNUcP/13RsuuYccD15t0qVbF05Eh29/
fR3iqd48E6rtkCyBoYgHq5JfU1ff8Q7YVhVLVBz+jVbFBcncv6SGmGQIJm8+XWIi4Li+sIP8PTQa
A+ZOjMM+dWiWmKddGeVkb2NgGf3oNg15w4X1SWt+fZmd/xaB/Cp1uVOROKJuky/WeRSGqQV3T69f
dG2J66g4eNiLCsbwXT1zRJ7pfYh7kjhaUnIp0QSrqjKCwyEiSEvO8oPiMJgt6n6l8o7+9ZIEMbq3
EaUQjirrKoQWfLUqbLOtn2A3Hesd2x9sQNITmL94ifJ2snT6OUHpkGFCdjltcx4MsDVeKo9VqseD
S1U2CXtjsu/RVELKBT7yLL9zNW+EhdF89FBs+SjxqGJcAYq5L1gu7yiIY8vj9TfWkN0x+n37/H52
QcRrMwpw2Mrlz5TYUPcS1W558NbXLByKO8XUmx1TtyOOKCCgqJ2LaVMG9ULME9EloIQeQM+l9GyF
rmA/VqFc9tbkveYlfSgc92fsdBQSxRYLBHOD6em1s/p3q4Iy91aPxTzP1mAitDYFci5HZ2YBcGr7
fD8R/7TntYaLX3h/+pXbiFCnhyhRR4K1cubBeN2OBkkIVmahMUbqr1rO38R0kwhU18VJ2/nr6OUg
KNV4DNwcI2uBcJRUPDaJEszvo9y/yELCUYZZIkzBmg8hW0E+q3FbKwzxY6IykhbgEaPe0RzMk09e
OeNmTjH7+Kz5ebiJM2Eu1l76odyPbXPbE6d7dpv8vpP2FqNK8VBG0yOjMR/E8rKMun1sRbinAuk9
p7niOp3yF9FtB3zUNzOMuOzmx7Th3S9U8mgHLje/+5nPVMuW9G9546eifGO3JKA8+m107MuGqi2O
75wLAEpt7PQLj4K8L68bsiMx2JYFiZksCoAeKnxoy49KnK3tFt617i2CkrsPJ16M5sgflOCqFyOB
XnWX91fAguR4keW5Y1XDQ8CucUxUCREx5h98xDDQUNXpkqwHLbGbRJxdXUrjSHmpDn6e9Rdk/GLb
ZpLLHby/NaA+ZmvazAVJ0UF3XNv+cXJZZ3QYvC/ssX5VnYuRD621FssnEQq067gUUaoJrBMv84KG
MzbqqZLJ19RmKHM8sEuHVc1UjozElOH4iBnYhdi89AP1iWVKxzR9Nry+NYqg4x6kkmSvqwEjcK32
s2Qu7Huiw9J6W/imgKdSj6DIGud8QmY2F8+0euVlO4y3rnZe01AxC0j1VVDnUusvjzIxfPwWoc/T
5yIEogLObGt6Tl1iz4naIpjYPrjN1g/4aTxNZaBQJDvyTaxTRJpYkx3ntv+SDYYlERcbL+SRGqrp
oDkfbpY1JNRK15/N1B+0zUPUWWKxmdfS2swy+EgmVBp7mMBFfWyPBV6B2v4lNaJyb9OovAJ1JpAp
42Py8uI99TnrFX7x45XTIWpYYeVQSReNH5CdYK3nhRtja83t1dzJK7YPT2WojPGSiEu6yvKFntjK
je4DCMEr4qCvPPmzehbZm+GGM5CzSyVH4659xeAJrLzIw9SOh2VS7s5PU1bd/vRc1hyabJNuQEj2
ObQ9eB2X+rB+jjZNNM0nUsh5Ri7PpZX/LDWvosS97LPBuezWlDUZRguPds3Msk9BL5krLNg7teAN
J7+dgDoKTunq4XYT1NJs1qmgwYna1yiKaG3Lmm2Q+dfkDVBR5ODzDPN6L8PuqybZfYszxt5CKdJC
bG0tO/4T2QCQppQio3KP13KxI6XwQtLKtfdxM2VEEciuPIPv3ahIASARp27F3hOFzRFVDsBZi/gS
pYmhCJdnTkb1sQ+7pz5THW2KkXfRRdEJW+7HqqrX2TA6noe9biC+X/tldxtx2/stWVGm7cnzkZWQ
/xXrh3pXD4G1nZJw2Ed5/yJY021FSKAB/GYxFFdJ6rxKEqwb0YXISdYjEWEXYUNGh3AGRBgKZQg7
II1Q8M67DLnrNI/REsb0L3qm7yVdkct6Q7fmQ9ZE9+TXX84SJSPE1Wt2lUAYkcWbzadyr09qhMtx
bL8UEAAMMlGQ1BdFS0c3AsdkODlubuyrYzQfpcV/W4LEM0XyKI2ZfROTzEEs/Y42zGgLFRcQ5j5j
iFxxPeUTSSN2gedThj4sKKt0R7HMKSlvJhOTWizmY/7GCE93v3gPsBM9M3qKtV5jPRK7JkjKs0ko
noKBrC4Aos3Skv0MIoDVP77MemugPpqgXV19MIE1CLTuexp48hSjDZCrrTjrLQ7ZwMgCPZY7arQR
mTjMHIexuYlFyIfpU+MVAXZih1dcSHShl255GdUWwnA75ij5mNh6cJ+25w91E2FymK1JjwUiZoDJ
ZgT6iPLf3dLwN4Uhn0Ea8NheneBs6fpP3PG2osetFoR3RwjeiP8tXQkrctMAI55U8zFmQbHx4Zm2
vf8axsS6FaEub8A7KJhEzsV0BJozoMjKQTDiCAJ046DG77OSWUOK6TjRHei35U7nmdpEuN9ZH+j6
piSyWnmL4k9jjOlsmyqLyWP6oMJRx/krguEFi0c2+FbzGcGetuIhTv3kQVQedecVVcFldE2j1qax
yTARAW7ipFa/hLetG+j2lPfwKq9kaDQAODIB5pdquzmoEZk4jolZ6+nvxcG7XgVpcrZdMGgn4Qda
FPfMRI3HFCUUNwQOr+IWyKmLeR3bIbQzv7OY9coal/pyWnhHZFA2RCrzoF9rUqTlFw0i8S4hawmr
tN2fIyJYpJXEj1VbPMseYmPBBRrgFF2cgmRkWWJbGN3oWicMzLz3N3PQPVleeOWIVKDmsnQBaA6P
DenKXDfRadF9j+8bz1jRPLQqE1urxmyaDu6HcCtvU5wjbVl7DgvBfmT1043iR2uopXlmIsikfx8t
EZmXXnPZ8lLtPKamNoy7q7WVF97AcdJJg/kyz8vDuCw/mL2p+xRctYzgltXP13G9XMnaETs1Lju/
A78bx6Df4WrAllGp0zI6t3Hfqn05EtmsxI3nRSvDkwzpacRxgF53SRVkQMj/wrYK8zWmY3VKB++s
M4XxrA3KPfXxwyaAffR5Lzu23InaQwfwydwtZ8rxeLYf/XH6srUkUbhtGlh5cQeUxMkNqmArZ2dL
LGO6Xq/E4K2l9PYcKDeUQnKfi8I7rs9VjTYZ+PNjQhA7JrgvnE7ybhTdbVd+z9V0D8wwXrcCyET6
68lLTPB6BPaR+zMg9KKxOYY+pc/ZW0FNAdPe+9TUZPCU7MCGuoWAcMUv282AHXN25wdzchAD0k/c
Oc9WEd+UhbxxmESPzmRbWzoNHlKrvcmLvKOhFJqqsp2XccJZthCEUw/jj857SRkZGqE980P171mQ
FNxL8bQbu4+67DimUHC2Ci5hDKfThp4Ujhh+ZLBDAv5Xsmf8+N3WfbNz1fLUR4Ri1MMsLsqaE7Up
emGavSYTYD5OKCxtE7FKT4PmKD1SFtLMvl5ihvPqTzbAnmctzFJEjYNP0MSYOvV+sukOE02Oaz29
9WX149fUIgSx/rAa03GI4BnUVowPPX1aYyoQFK3cW9CploPDTnFsdjH9BiLYp1N9R4xNeEExBo6h
/NC7SXRquaqqPlVXiz/sh8yM+VbG5eG5G9IEwpPXnBGpLsLhAEZZnO3C+YjLkT3IqsimKG3gY7lu
bY/wBakKiNtTGAlv782/FZlCW1c/2mm38xWX86wQjEvbSx9KgkrSleTtYjkA61zbNQqxA6y/xZyQ
7GV/pvtlgQ/K2XAldKdSmrC3FdOcduojWVAIXZ0gtSMldpriUU/a+O49dIYuLHZCy/E6sjHZz4K0
v8K2bsKF4YhsHW3tF2nJnWvRbEOkB9ArVAy8wbSOGMMciY9xaHbxstyIsbUP+b5Bjm5pPznl1XDF
9cavZ1yrfXjC+txfKRMPWZigyP+x3/z/tK25gsTG/9J+o9PqX1ME//Gf/CNFMPpb4AKpkNNnC6wt
AX/Z31MEHf9vWHJI8Is89vEhAU//x3zj/s11cQvSqSYCHDgxAYN9o4fs3//Ni//Gn7T5Xyhc1+a0
+98x35hovn+O7qN/zY9cEfOt+U4U2MaZ8/15zuu0//d/c/5XPLiLGFQZX7gd2Xtpe3C0+ukidacy
Dmj/9LH8J9GXGIb+9WvxowhkYzvmK0W+x8/0z18rS9aQoA54T3jFna6L93Vq0Im5mvH+HHwJIGUL
9fRff1HH1MX9y0/411dlcRM4fHnMM//6VVOSFuIhVdFFJAjPyjxFJC+psEFGdEbx7Wl9osHwGZMz
9ZzzdVdTLRq9Tsr7D/bObLluJMuyX4Q0OOAA3F/vPHISxekFRooi5nnG19eCqqwrQ5Edsn7vl7QI
pYK8F4P78XP2Xvul1hBRbWwUfwAmCvM/fiJEXULwOCCv+usnKqHZZJHbMAWvUUASe25a+lC7OCbG
mG3SJXEZSz2TxN76zLGo/uGC/E5rFFx67GS25Il0ech+ozUWcGJ75hwKeHXnkVDuaCrG0zxnJyav
kKqa+cqy8+UOMbM6+0CV7Fx70/n654/xt4dBOZLxpSdsbgs41N/olVpbSZd1KcNkzwGuV6Sf3ZiM
9OvOwOLCiUdhKtI/fXXHXX7sX54GDJkWv1kuLx7SteXi/NvznliDFaZlj+CrVg+xdgmnqCukMbC/
tk4ZEVRZN2cCRdrubMhowL4b9mzN5VoUjdoo2T1WjqbJZTlPrmz0XqVEcHEqNZHLj+s0R1kGIWE4
ACmp6KSmTat3Mu83MtTJqRJEgFplSAMqJz7Xj87xQgRvJgzEBqllRP/R/zDZ1wuNSyxEie920KwM
my4pxuYOr895UkA1J3s+pJWGrFSDwaOyPBjt8CSckPOFcSX6JFlB4SSJb6iJIhsA+RaqRq8UvuNo
Ba+oHYmq1v62JNMNxHJtxWR4u77f2aoiaIfDVE9cTUzE2c52qlNFz3WTuqncGp26oTMiLoMAkChz
hoUM+5tdWFRntFuMJwv3K+ccByWz9nagSiL4SHBRnOobrZuELb/QhA8+W1VyLTFTnccU9IoYmL0I
/NvIUhZZi2X7G6KAsMeG1Zsz0whK4G+tsNDP29k0HsSYKjBS/TOQi/laiA5ff/XuKepsThrVjZ8X
5yly3pqgILJgnuo7txLUrARRoUs/D1ZMX2kqxDoR8jaAgrePws/eUOPZ8gncG5iwEQgR7NwkhShD
b6luOwKxB+zGtpmfpIrve2u4+phSOV8a9qkRPob9udpqv/vh1Eqvmg6njelMZ5fjAk8RyR7e26jJ
1y4t4z0ryi+MJ6iGIH9vFhxR72PmkGgK0TiDq8TgpeE1ldJmQshBjxvEBKB8jwdXLvjAeSe6eK/i
iHQhlX7zZCx3foeisHJDsoJMQBVLJmZbk7COG7Ype4wRrlh0FAJdUbbRmcz3MwmY61Ckz4Y9MFXW
mgo1pXkJSTbYccZuVp7VzvdTgMQjrAxBy5jA6Jw+CNZDqY5ZmUBPszw8qra71Io0RXlOLyblE+MW
2tQjrlGtb0idmNEbP9TLSG/AOU7SFnkK2sZRzUB7J3q3gjHV/kzR01ykvOM1W9mF59x5dXvjgh89
O9WQ3Dbe1o6F3timRffCB9XXWc7ZDJq7Nhr1sc/NH35anE2X6UYJ/JMseYVhxQ2/YepyV2UA48kN
ySlxHGwlLta9uoHrlYavBFS1J6EAyoYLaCSYqLz8tL6KmcgpEYBHkm0S4bXB6F7W1Z2MYV7C4AVV
x5S2QSbNdVEFolVrouJti42yQjT+7U0wNz7B6BaWDb+9ECDFyRfB2iGLwVzX1h39RnxORbrXVvYY
Wi0bQ2VcwiWtLOvwWU4BVrM8Kg7M3fWqWzI5x9jJj7UXtQf6ne7a0sNDFBbZPawsPDUBZm3VoPUz
R9zp7piQBGZ1VxLeIehUd44vuXThBzPOdk8odktf3gebAjDnwBIIuh5n1jqWtMwzy9lOnnXUsnFI
mXjFmYSudEpgAjAL/MBIHXHUZWVsB7PdlOOtBysUO0jRbpsYoZRudYcJIHR3SUQfdhyAFITKWqei
eug84s79EHHAIJBrEBdGXlhEs84lqmXHyfRuItuR+R/T3TporyIP2z2tII6UdPYDg9ljoRdJjjr0
5fjGSLACTbEjsyDZERQMS5bkl6n4LmB1cGZAkDeo8sUW3pvtAGRogUj0CkJJW1u8GsFBCoaXWYI0
9NcYyBptvHm0zLZBn6NKAmiokGNuaWe8wFp4F8UMJrBgVJukcMpFahC9hlYoTyF/CPsYMYUhmJ4L
m/Zucna76ZpPXEVHwGurS5QuFrDBlFzBEyj5p5n7B/Z2Ifg0bBwzwosD/cd15jsMKPgGjsNUK3Zn
jsbeAP5Go/PzauZqYVAelJ28FF7tn+zgFbZYQdMaSCnT4BaWrzWuNepkXPPuvgnpAdSD3Fc2OVeG
La9ZD8JLhO5tYnrneso0jz6yzSr0bybCPw59PN4kYxicB5oEWL9wjZJsdyVg7zYYs+5cMEiyZ5b5
YOAG5OxcRxu6IG37Ha7k6LYoeE8yLJZdx5G2axAYC48yB6uic9Y+Y+mG7IJ4QmLa6r1devcLO2v0
gw8y6MZbqCae7nnloo5dss0V16DProFhPfLH3QnVXUSwJzvclJfDpRSg+kZAdI4RMFHEX0bKgMFW
uZXmyAY7hATA4VStl1Qfjtccw6MNnUuDJlr24sZknAxoqENoY3Io8Hj0zX5QCOZwyV/Nxv3vSqFc
zMFYXa+j6fLbdUqM1PIzlHyFhBttSlIY2RfseJuOgvLK5SkBjsSWhSbajsbxrkm3sWMiUC19/LQW
2A+o1ASANrCbmYgMs+LIWSLFNb2fMmFtkQuPbsp5PmhUPczU9PgRIyZMJk0VIjaYkar31I3mnWGp
jpkqAMw6n/cBx38MSM0lskiDY/+EIIM2UPNw62wZs8c40IF5HVz4e0GPiiDWexTU58wqh3NJkAHo
YOIUeouEjXqYDrOJ4qKsJ/y17gNo9HjPGeIkqtk9zA0NPqtpo509XQ0n3bhzBwzDKE2gJ5ne111H
Lnoeud8cmq1bM1GHlKk5TjyKDXCI6Qo0bLUaUo+muQkSBm284Q4tLkX3FIzttww2ISZQ5NU5Jlqi
NWBte+9dlvpHXfkbGtz+ZXQEGL+4/kBUz4TDqRQzysUTxAfsm/CGMrM/d26/wZZcbuJYwNuzu3w/
1sZLI7PPLB1H8uQQzvoZCSgheufBsT5inHbcshT0kRm3R5MhhZ24zhFeA3yMNputrZqyaV+5ziWm
qYDWGuxfF13jZv7RQatZGUhbaAQQkoTMDHkIXZk+KW5MsuRWU/A+LrZ7cpF5tsF6Gkt4aamh7oiF
2mRwOJt1cBt0Hgx3l8YYJGSinmgih/sgByqJGMAI8lM9dbfE6b2aDYIFJ3J+mk0LZ9EJWYXKS5sD
CwwNNey1aSCtuPPuTfboMsC73NGdpbHq/PTTqbr1Km9Jq1ervsXjY6H+JtrxoDv++3Kkk4MpscPO
MiAdd0bGYSPNybRbxrMQ3SMjuzaqTo6gtekG4ltsPUGSKET3dkJoWDIyNCiK0cm8FEdbuGyYMXr/
3EPsvuixH/TcvvLIfC/aYeA5h6vWNzdFkGPxjnq0CPM2WJOvSE5GS2ERJO8SLEKYiZ+AAz8wFlxy
87ZsfiBv+MpztiCyzUaglajNwyg/FiBfc9KqQg1HEncqU1IXZ9SWWeab6+MkiJOdc5PHLOZJc0au
sI+seFOA1tpVIfl7uDykB0pt0Az7LYyTorkZ8vodPfSlSRuGY0gG9hIL+5ZGDEOUuj0UBfrdDs0u
FfAA8bpvqx2TeX8FRKs+N3p+H6xHGgASP7dWK4Fgypvz4VZPSDTkwTRqQDnmDtB9SdXQ0uIB9myk
hNjZ40474q1hPOn2/kHGqMexsdH0denaatTfdVs84FYZ1wjuKA71dOtBB1thS4BLZvT70RD+niHb
oar8V6y5vCP2z2XjwfORrA0fa4wlDymfXbrmB+rHXZQwAnS7ntFAH9obfRol9770ZL52Db42qckP
bMoPIGOeZEEWYGg1H94STTahUZlfle3QEcywq4zazEDxSbmjqLwLEVJs3JTQjmGEnlI6NAeiOn0w
8IoyZa13UQrhuKcXazEOK6KfoM4lNxbhWaaYkhCUiELVqe4YtCWUwLS+xVxfiTcDvNYdcLjzymSC
rKL2bI7GXk39lbH9NnAw34TFKz4k+tQ4cahR130mFx5/fe2rIQd0M9IO8As0KnjNV64a3nMOafhD
5MwMGQU/Rmc0DHMHD6QcvgOh4qxCp7oOCWbNAaufTeXfWkg9ikA+JEXSrRlAYBNfXpAErlPfTxTj
ycx486ksy6dAdf7GbtEsom9CM9hu29HGiBjy/gKsvhth6JfQ94C6+TuRICoJdiWU1U0mEYFgEX7q
Me8sAZe8bSSRNd2cbygu5rUXBm/tzIjHEuOFafauy5qr8mi9C+8ugQ1wgJC9m6qqPVcQWocpmDfK
7tBmZnQcG+cQmCahptjvYzjlCamU3Edi0AbOPtNCrDXEXukKHeoIeo10tzPP9Gc6g/7A5YtWE/VZ
bpPGYnv1aTQU8LNYgf62YdDG3fg9jImbhMfItthVB6bvj54ERJIN6XtCJ70IpcPErbthB3ykkl8C
rrOr5Q+Yy9VwVL6DMgTmTt+Z1t72xl3XdMMx4Icr9zUZ/HDXN224GfXnkAX1OWin+vzrnywLcyWG
7pmyfDm2wg9oboc0nzipeNgQ5nzX2d2HRsUWCrzy/o6C4r1yz+OcPwSO87PQPVoFsDqYROqnLF2W
6qp9bR1FAjWNBM2I0SyIjoOODpUqha5t3hhkwFktiYSh3raJuokCn2+W7DOlwCh+1zr8ns6ZZDtn
6gUaKEdMfXR+Ac2n25ZnkTT4dzU2Rzm9ed4AnsTvjpbHQS3M+5shDd8CXVgrEU2ML9A8bDpgFavF
mN4o95KVSF0nNap9C5G8hKUnfL3u47tYjR+9Ovpl92iYGa8xsjpTxd+GLPk+rMdqCBDvUT0ZpHEc
sYZuCBkUMGp63nGmSMVCzyMJ8FKNud42LRL77tswqas/KTKNLEIAlHs2hcXkkgN2UojPYdh5FtV7
7aNbNAcMCDmSstmdUDXjZE6ly6SAr8S7dh2r+FRYFZddRM9oXPXGnBAJRyGrohzDS+4XW0MhEcqn
IFzD1WTkTHi0DhHnjVHtgx+fD5qJ+UMUiXeCYRHZsl7w18sXZmTBLcUKR0Es2KQTVEfBdV91qXEd
6VIwQ+0+YqfHMg1sygrKV4uBkykWXZuA7GQg+ix769KVCci52nw3Jg/7WmK0d8WMvEnUFh6eiKFq
U0zT2kYAuwGgfcCzzcAnR7jsqfBWzcthuipJLRj5m941lh1UqwgPrqvuQonPzh6DEesIAPawu/NV
OPH8tM0eBOUDzaxLUrniuxWp7BAG5rHM/XY9NHJBl/hn+ObtXiBQwfAw39m1+zgChN+51qT2rjcz
Xh1RfNulZe/nb8XYgBBERs9uXpyTYbC2C6N4hJJf4AJfA3GAXjCUBUzZ4NgNqv3Z+fHacRSS7AZK
RTryzQaDIAMhf0aO/Ry2GgzpzAA+C4rTONza3FMjpW/V5rfeIMtrM87vlec+woi7TqhWgtL/VM6C
CBhOFZ479N7meqq6jwzhzapVeEja7N0FeqgDYjhan27EsAH1C7lnQAJUokfPWeLsbqEvdDcpgzmC
AQWEg54w7VsH0bgn+ls3FHuMR+SMYp9EfeH3Htoav66PMRYb3i/ALEyPZnmCZ/JqZojZDIOMieLc
+fhLeDUDA3RRT0hbhXS9sB5Z9jlc5z8yicGsdpC7hKx6ywG2E8UpaIJnSawa6Aa4L5m6lu3iVgpi
YtC6+iqH+BGJ7UxcR3joGSezqkUbkQ/Pcx++m9FLQl8dSvtAEGRJhlT5GRKP8F1Eyrou/9aD6uug
3uEEqo5KRofJDj+NekQqmE4PbjjdBamD8ybWh4KGA/tOjNRCY5avIJxM81vcROIITupIvym4VkY+
Xqo+uzN5P1fNGD96tvMQVlO2s6x5a6UJFqKazNZOyJ27dOAswJyDjw6m8k6DVvMDHC3OvkBX23Dx
NfXBvLWl900U/puq68+pTTUoKkqFPiBVDE1XK5XY5Mn8juriJeigTJgcua5BafAEDhvWcmfJIluT
Oe0U7D7ZTPhdETJS97MPyL6UBryHcsJWgE0DOpT/6ZvtY5bux6mn6Wk4e7gHr+ZED3JR44+Qpfa0
+T68Jv+MsUKxngK5uvOW/z+vfyZNdp/xlISWeBo1YhVnjD7VDDNwKEZ8bI57mQnyQGKrtzlJ03Ut
zwa3vdXtlXCIwaDpzfCaiWfRTzs6gkQALgcJqjWOsyLbRSqnG4G4piW14ZQEsca51W2uoSEn+hu9
f5wXl2R000ROdBcHfXaZ1gPCQgyXvbg1Sv29mub4OKZZtBZliyofvsDJljZNG1KE18KsjEMfNrez
PplmZZ0rHK51Mo03WZRESEoXebU0yl3mDPUxM93kxAN1NJceR1iyLKCYJAzmh5lLMCs18JmGwhpt
0Akpk39q4IW20als8g8aSzmSTQ9bkb8gu137AYbhl2WJb4716KZ08DjGvQeLDhhgCFtkZelTVkff
61KeDId6LR69ncuhd10bFUo3nHTshsAm53Dfd3W7BXar1r4VXDi0gcQc3XOTuu/YaOddaqGusAeC
1v232ebICwHkiB2bnJOCMqgNHH00BiS3oH2MmNhkXPDx6dzO6byTIZrmStBCBJn3RYmTo3BenFye
fpAx3s5k+QVjAWmwGbK121EgQJH3oOS795M/ENekS1BXGdBKMfuvYUzvYrCqlxhX1pHt+mT25XQm
ynPY+ugKF2xCdnaK8FOMkItTlyNjGXB4b1MTGTR+hNixERZjZg1Re+Pk6INNXcEOLYzgUrcoOt25
xRuZ80GDfEEeDxMQWws0bPaRI1ihEFNk5lj4wyk3jiGr3bpHzLs35ViyTs+7uGO/jTPuhZ6QrPdt
ttXoIULxLpH484fcQsVmrS3+rVMaO4PRNOx19UsQsW86Jb391KYHYDZ7Fj0QXAeZN7iQECNSVlVh
eoTnC5CvONH/OSviDfftRHO5zmPETKS5yw6xWYp7aq8i4vjg5OwEV27D2ulC8kWoytXZxBOfvfaf
6yHW22yiLeobyW1s92dkDtVBx6kE5QaeNg3tfWvGYKwSZHVCHr2suEfkbG3Lan7O5xjciemyM4xh
SbePw4Ts7xOicAvhe6s1uLNia+sRM1VG6HygSLqq1qXLSz/PM/v0rHouhBowUUoSSuyLsnksQqT8
Om4fjTL6KfpjFPBn00CvscmMZm0c69L+qAp6NWJ2MSzoZt/mSC1KyamMZZcpnBdN84bv419ziNRJ
QY5zZlfvZk1A9PLTLQfkm2WD00RZSJDrIor/hV+cSqCaTP44YbcIxlzaLulMDyRqcAWwApFTMnJK
TGy6iXbvXLMqfarw7jTWXVUIjSyIZpOZH/OczqelaUj9mvv9f4rHHygeWjGpX4bP/3eOx7foR/Sb
kuD//Ff/oyVw/uU6jM+1FpL5pbv8vP/REoh/Ac5wMRo7jD6waP4vyMNW/1LCkgz4sXFbggSV/9US
OAQZ8qOU7TmWlAIwx/9LIuEywP/LcFVLkwG7zYRVSJtS96/D1TJw0BTWEXylDo9iSi+6mO7Jiaaq
jrN3QIrJLmqxgxIbt7VGWe8wGwGA5B20EK2ss4n3qJqjB3f8zBtv3P7bxbz778/x78mb4m8jZy35
VEgdbMsilsn+bfBtG8WYGkjr8chgHw0tmD0QCLMq+Y7i/a5k9LFu6E+vTJwUZD5TttZBdxfEnHcj
jS8k8gNEBON7YxdIjL3CZNFBxfiHT7l8ir9eRIeTtgddhY8qHHP5Fv82oR6YcLT9BK4kwNdOiLZ0
rr4F24mmcWIpzK42HI3cOXhT+ZGiDkCSjDBsQttc4Z8h5UcdIouTQNm7zf6fP5v9N+WCRkIhPOaA
lmcqV/w2PTc96D/SR1crTUzXNgrMVWzkGlZR/jz67IJjgGOthv/KLNJ5KB0d3pRdER7D3JSMOjOs
iiU2aqTJdaR2fYhkdRwYHcuuhus0eSsfmuHRgqN2pDwP9kZuHJl6rdyJFl2nq2+jlTwA9MSVDjP/
D8IM+fdL73oaeDTvl7J4kn97fvvKczxfp/VKlwPjrtp+w1VB5yMX2yTISXNxauaFfpTs0qmwbuao
2jt6LG57f/g2thHkzi4AFoUGLunpiZaVfBT0yAjXRvVN/EytSeIbRudayZEwF81EG6pUsUdmSJQD
93tfFeZeexUxwgEl1VLztrl79DG0MDbroovRIBRUdCEy8m1sB6smok22Q1HSPuWwlN/Tdj/mQUvp
JudsS9PmDxqKXyyevz6f2jTRJTkCMqFjLUvQvz+fVdjr0WupmayScVJWv0CqKLH+X+H5bWb12ZfG
a2eY9/EUIpAkshLp003O/BSbEAK+oXyZFMNZiWWOJIBgZyfY3PK5ofQr2cSKaTdPseJ4LO5DH7sY
WCqy3g3+thTbeeY/HSNMWZ/JII6mo9Sf3r+/rxJLPq+wPEQiWiCN+uv3cyftjJR9qIVhSCB1/XAI
xFhsZkuAzujxEZOSUT3nI0xmNf+TtMYG1iZFZJaUi0+fmYu3Z+j74nk0uvP+8Q9v4fKW/XYHluUf
HZXpoSH6PfgVzztyxrGeV36hnss6f2jQPlDvvkF5LZw96Al4DPQp+4wPL4pyTYoV5wC0r0RW79Go
3ZdJpOkxUOwlyBXNfDtCwKcZQZZMkjI02Q2OeoTxfHGS5r6bklOMqGW1ZM3Mi1NRGe5NqZhS/vMX
k//h0kuTIwALjMPqon4To2FmINC0YlFZflNNpDfAyBjn+Ya5DlmWvQGFOPg+S/s+IiiqtOObX/bK
xpL3y81hVk5F1rvHxMfn2TKBw2QKk9W9sVSMo/YOt6gd+xcf21LvmPdqEXYUKHALuTfe5qB+QzZ0
n+dMLg2XuEYrjQ9jMR4N9K1rgtrwO2KciQKMnLXNr7LkwIWiQquiDzEVDyCOayjR6kdoh+d/vjT/
Ye9Cn4cM0AW5BcDL+u2tw9AR961Nke+Z+nsBigHx/WNSGjc2sh410nlKnOjDqPlsYeCAwnv79Wy2
EfZpSANflV0jDY7DL6a8wHnjr3/+fH/XVZGHDFtMgBGDnoWh469vDVpaj5KcW+dXhMChKrLn9iXJ
agZD/jkNm5fR9beGE30tNtsw5mNe+Z4cNf380hxskf9Ejfcx9cmXWVcvCi9vbgsyy7nvUxLgDgbK
7b5KQ36jiYcVjbK9TD8yEgq8TD4hOmKCYzxYM+qDebG3GrV9Y0BCsXJ5Igjhg57mkiHRo+RxfUxD
4degMuhLFvWwYSMJ4bEWvPBJRFbyVNZ3kNxJaVieu19PeuNVlzkd7juDLmgseRt6RUKFK+41+N7J
TT7KUdx3mBigt9CW4mgYm3eZ49wkfHlL8tv/cMX/vhdrJkjo+CzeGc7Lv13xEei5NVcckWbFl26U
vHd973FIF8OqC5M4DHAw3g2VvP/19oiQr5IVvPJdnJz1Wx0Mz4IWl53JG78w7lPbPDYDTYXAJirC
pRHAQxMh6zbib667PF8dzddooqseZfiSi+9e98mKcakVB8O4/Omb1n0bZJdsLl4ai4u3QJAdGRLp
YqwhMVLoAYocgVni9NYlRlvbmdbl3J0D13hHCfhoOu2picjnQEKxRjl7b6PXMOLFubAsNr+WnhIT
rZr8H/98MXlAf9/7LZMSWWiTl0vAv7J/E6fOjVNKKyZwrJ3JqmmZb3oB3p/qiWYQE2TLdbYWZoVe
Q6tKDUxwyOFpS/DdcMsxJOvItqYaw7ILOsctd7ZVwQsLk620oDNQMd5CqqNh6QpzQyf25JJ1uXZZ
e1fggQEsRjbioyBbG2MQb/UsL1NhcCJW3Qul7CMcq20T0sNPyJSgUJ22yRSA5m2Ldk2edgqe5RQS
Ur0aRPiQpco5V72E3E/B2kDqVLV1MksD6jp6N2QwmF7jsb94hFithraJ9qQi/ei4LJAwjU2sYUTQ
RFJbr8WO6+r7yPffGy8sd7EtbmwAqJuspDuiKZuxfXV4fzTJP/24rjPxBPgEbxV5SvPFrUa1KcK+
gJHXbc1Kj6CkUKfkeDE43d64KRI/RDjUBe1QbLw+AMvb6CvVoj4wmiMuLjukgxa7vO/PLnZb8rqw
L/iZWpeIEK2iAItnzk8OjlPR44vq4KLuKQ/hWH4ysFoG05xH8iR6bBtirqabjlHguu8gqFVV9OmX
o3Fgwd8Pue2hSvIT0oSei+XwQZjWg8nzSyOMtz2pOkRO8fwET+CA5KTkkfA2gZ2Q34cdnwYYqKCI
vyOd2TkaZvqUZHDDRo8wPn1r9i1cEBX1DMSaQ0GhbBtchoBxyCZc4lXzchFblYhSAkb17dxvQ45M
a9l5N8APujUBShBLaYr8ev7MJZw68NTKfnGNqdsWmeccqrI1N1EZ02SIx3ydNptZH5mH0o1RF4JX
eqLOZbcaZyrtKX6bI2xspQcUAeT7Ngw+owZ0SmCEOwMfC2/7Jk5CeqokS59z6PdR37EUg5jghluX
LLWPA8sSVjf1pDWmpoK5vDSSl3h0oOH0RARgFiR61RnT9Q0FvOzOkESKs0FGDY9RuPeEnxF0gIHG
IzLdykx8Ioygx/4mLsvwhBN8VZXWk9GzSBVpS4OKCGeUBCxAls9vH5Lytq1d/skB/+xGGmBCLPek
TNxNGSqSoo4EibvM1gbsYz3v5q+nkeSNn7pwNlMEigyID/0kzncSZ4ayG5w1WkEHIpUmDKZoHw/d
qa45VtHuR6/iEd6zvC2jzAm7CM2XWfImFjM7Uknqje7ZY2dvJjOWGSzixG3u4TcpMsfbgH68VUEw
bccSeELeiKtWxyghf6oRpCdXhvfUmrh3TAO9caGtFHxW3SOR6Y/SMm3ig1iLORatTImLl/GhPPap
8ewDbiC3e2DFSifnXDabODJ34dRie6zr265vDiNHqCoGic6Zko53yYNaY3Rb1E056WkySj7EoJ2D
7yXvhgPDhkDRHwjRXwsjkcfRLfec+b7sTroE57JAwfCUm7gVzerX94UMOZoK8LA9fPileo1DK4OU
gTvUssmaDQiw7xBSb9PC/5Ki+kpqje1WIkv23fRcqwz5dAYlqIITsgncoN2QqzQn0XsIU+amcvoD
YS5Ih5iFMajHdoMw3hmJs8yh++clH9yIl/GhUEsHU2+qYDiwFM17jxHKiq1PX/zxXdf39PbCS+wS
uClzzGJNxFRRV2jM+6DrV5VamqFOFe3nDjnjaOAPH82CVZhXNNMA75ogvW8HxoymOv/6sL9uri8J
APWgXDl5vKFHCu6qqriNhNjv2lQhp23kvNaF+emVnToaJTazAUs3YUtjSbZHDaZh35txsEkqTIAF
pKZjDxwkpIbzbd5qf7orZPzSE+xyaxP3K+vuCY86XsuQYp++AKohkREdNsMlpYUfrvHI4mGU8d2A
hEwYd6kTfZtS+97ue8bc8H37oDfR2jrqUmYzQDNNp9YSZ7M1gbSM6s4w8YGM5vcJJXFLG/qc1tmN
Mpk71+wapBCShmlFz2lTl7siZshfzN+qBiMFdikN1KU5REn2bLcoKWk7W+t2ct5AhjzIikKFecmw
tqyiug4F8QWZiQSsj86RZLYN2Q4bk4cgcvTMfd1nL2yJMMhydDsS1yAHcK7txMuOAF9DA0/N71kJ
qDBLmXFYA8DHHk4AmjaAdxkkyZXrEO1SZ1uBBX2HMe0Jm+gmdeyrS0ba0Zk95iaFPtYhtkbb9sjH
TueZkzlAhMLjPGv6LURKn2Byv3l1eq/aFiQH7+nlb4e8QZCxdFWTnuM2boEN9tkEhyIiQAStAO6A
KZTDWF9cOe+K3COb1vOfq9Swj40KbqtMMCZGWLsZeoFxzQZcmQVcdkan+4X3WC/XnsSkLeOL8RSN
0Rdz52sG5uQpFOrZkFjZs8TI7yyvLDkELGpDN7zBQ0+x9BXYtv+1XvbMyHPvssk1T4HzAAYOrABH
yE3F6DqWZnkXtPG2c5VzKpHHcPRifWnC4cHKdAiUthp4MLg3tmHJDaokxOcDVOhxrFGAgfl47lT9
OnrRvGrM6Wef41Dn6YbAjxefQmi+1G4ELDBqcJ0baAxVhE9iLhGV+Ea3CwqkM7DXx+0YunB+TGy0
NXrkLkZRqRucSClniCR09dovyp6BN7LvtnxWQ/EIPxKzSDoQo+64PSuE+wZfgB7KLK8srNE1VJzk
ZnMAZJEhWNejPcHVJ6jy1621eUYFouwjRYjYBPGeMzzJIpK7gIYzBBEnv6HJpR0IiK/C6nsqjOPU
eAPa/J6pjD/cO9FU3IcS4SSRVWuYrSnWJpAgUZY9oPAFHTEzVHFE986Pdo7ZFB+yCV2tmXKHONm3
WPsrslIIXfz1WQ0ICqVhv5L3tMxWG8pJP72r6246J5F74+aev9bMeZ/h/6bkkhlfqScOKBZugDtG
O1ETyzoGcCcn44Hd2dtaQ+WAn6J5SUEVIGCfX7Bo8sxnaX2KfPWeoUruTVXfZkNzaMAJbzHvfvcU
lYgraIX+KpTkmH75HU0FmaUvPqkknUHOkah5kqB9jVvPsSsM+Wm0twyHS5nf5gPJsl7DbcVEsY+9
KQZxxuYHUV7vO3uVA13f6N6Y0ZuUe3A6BhiaOr5A1nsE+lBCdh4WOg+b9mBDUIUNvAo6NnWDWmyd
WNWyR/LxBE/T2s/fcyrRtV9ywbBe3FSxG6IAjc4unJiV4fPIDHVzCelloT9SZLaW1a2r6aClsTFu
I0H9if8LLVcQU+GDUt6S5T5uG5fnvsGatCtCIkxRAO8SVaHwpziStojOQXl1Y+qjJiLLcbL7+4aM
7a1f836gKXorrOYzKIWzakIfsiqmYBj8A4E9kvraTAmUJdgAZ0YS7cUwXVWXA6EaQcBSRsRxjzpq
kj/85oTkhakc4TPr0WfV4gS6qFr6vYipfjkyFwzm9HUIxQX1qFpPButg4r+rhDF80Sq+zXLt62qs
DwA/2nXb0NwwZvdYumpem7Cit6irSGwpaLUw2XU3SV0ClkejjgcV3mvVHcZxto/mIEAIqIRPB1oJ
CPzjrz1q0Be3dXb/xdyZ7TiuZFn2V/oHmDCSRiMJNAoozZLPHvLxhfCR80zj9PW96DcrcW90dWbV
S6EfMoC84eGSKNLs2Dl7rx0b4xnEbHTNt4Eergtu+ouok87BoUe1issWkKLj7b3Oo8cyZZyQZpJM
MMggj2OCR5G6VFNeXcMNjhOwumm4TktsDFbBl5Ek2dGR5rB1IJ+t2DIg/KXxtYgfaxQ520q1IUDO
mTin+Wh5DsmFejgj5uQeDhKx0jpYqrSNxZB5m5Qm9h+MH2vMNNy/cnA32Tx8V49m38Y3LrfyKhdB
vIk0D8IQh/ezBfLsp0PbpgvhILSvpZVRlsQp7oXE2hlNtjiS89dsDt6GnCZU7ubXPyVwOaCbLwEl
Innje0isE7VQu2/AKq9mI32IDM5Hg93RlQA83DKxW2kETJxe2I58Q7PG8yYJk7srewcI+kTX13M4
BeXTsFEJn2euy23TW0iukfPgY1ZxSY1tOQXSeaw5TDKo7DUKMjydJiJQ8E7k4fIkJhl9smxK91H0
TD42sYI2x1DQMTu3t9BzFUTN+mmwZqwElkY8BjRcD7J7SggcOMT0g7Y1ByvV3pOCTKgYO/46zxbP
Pzhlz1fgKflojipeaK/E6wwOxUVpnGOC1hkRJcMnHgRXOTzkIBECVI753sZRdPj5YyTqEvpXM7M+
0gLIC7J6DRxIhMMQzOsKk+MrBNjRK9qtrgp3adMnHJjndD9RDhWJzVuuCMckyyEwHricmE36+6qR
yS9tua8ias4Tn/myDXuO4+wepm4IoG5K2s3zZO+1L3qkWj7paklwMxojSl7orRB9QAlRHOorlxrn
IvXaK8Hx9JB7pNCbTXjPbfgC/Sh5Vq4YiLabo5VsiRw0MMCeZFnYV32sOOqJ7jotOK7O9cBD4nNq
7TopLvF5+PswKH5Fs29f6BKDiNdixFperPYRlDq+YRzSouGbTeLqummWGivKfyV1mCNGRUbvML85
emXjXWi/4YUqgNZDWDyPnH2tKrgxUV8fuoZY82kq/Gsrtg6QWgl4pvN+Y2UAC0KZIdd3fTrg5c4Z
Z/d2XFR6rERgHUgqSVoETiq1gpNDe0KJZj8mtr6ye4B4XTHVTPgbjIleWiJJLayrrMNc8zPXsYfg
YU4gXWI0pdfgLtQzcu99bdyRdVOsuOr9yZUcvEU2P7YxMVpz3oPQYShoGeYvt+9ubJf2thvW85nX
pGNlHGDbUQHCM90ahhsfooCRfVNBNRIi2Jtx9xQOaXOolAFsIk8utIvWwmuL9Gg0xrdNwu86MyQt
vklhfwxcIK8ThCFQNOLeSsUVFIP0ACz4RcM0Rgo2EDyCMzYnmdQgL3no4hCxe3nsvCHcmSUz9TnO
k0NauWdtGt5eR5Q6ONwKOdyXquxJHxwIEbTH7gDf8bmShkAi7HUQe8NvH/OSaeLqmXIkYb2T9Uf0
u6giwHCv69RBF2JGbzKFK2lA2Dy27hysXFBVp2wm7tp/LMi+JjLALtAGevy0c01WsHvPb5Nbt9Fb
s/W603ciuXjSqN/KqiAoLeLMmbcujjW/jbayE6gmnd5bN8OLi435ogjrdFOAYw8ThOEBIg4O5DMy
iHwncbDuwK+C9c122atZUA8LbnZaGuExMIBfUeMzm8zopAkV+vvRjz4oWoGQqOgQYeninKNn1DFd
vfb9mJ+Sr2k4IaTO5EvVcGQN0ghtYQfWjZ2+yZGvSm7HXFWSNZxCJMsNwJOWuF6AmyUZ86fZH5+g
UCzByDHMwdo61cVMVDsVIgeBY+qS/9klA4TZvHb2fcDJxZ1OfjOsIkLvLkLtnWdA9VuQFBBygM7E
s/9k5QHHy3PGWsjclQO+iuUpyJdSpH6e5wb5O0L/jS0fnXh4IB4slQ2E/VJpIHhC7MaOSnbUyDww
RyY7w4H7ilVvPPUIgFB9uSU3Yejj3RJQ1LAGp/HBN4Pz2NCLCUYadMWMlaIO2C59i70RS9mla7sA
N+wP2XBpM5uPSzDVVnv9GSGqYkmkcPppUCFxmuGao2jN8n81N7N+H95QPdkCBYJArCc9mhJ/nQCQ
JOsVP6pFsXzNHjYigKUWHdS1mARlhkDYCxDorrBGf9e6xpOOwEfXToN+vIwum2Y6dg5po50XhTyM
8OUChjVLHUFtP1lg03u+K4P0dfZhKO5zi3Y5j++pxJIt7H0CWt1g8y/6wr8rGqwl58RxGWksbQ35
+7DTHEc8qQNHENRCDFx7yByw7gmHZfxje8OOFte26zj8ELqAhw43W2PF8MXrq7msKFOyYiMscSn8
TF/3DVqfn/f3PyamWV7oAy9kE4dR1/7b//77C2/eure//B/QYIRW3OmvZrr/anXW/YdKZPnJ/+pf
/j3S5l/oZDhlO8zd/98qmXPZfrwVb38Ou/n7v/m7Rsb6mw1qg3mUawmC6pbsnD80Mv7fQHkgrJCO
jSgV8gIzgKJsFqiGlH/jxxVjf75phbyBmevfeRsSFIdNBp/PyFuZjAf+W2E3PyKTPw9vBSI21B3c
SkxwTXsBe/x5fM5unolK2HRwBh7p1O8+KNrrtewItR/ktCdv4DYwaCrJfJs72Xe6KN3UIsrkUAPd
mra6/VA0IZtW8epPtKliHd7DuM+PpjvUqzTRONveS+2WGDnTYeOi1N/k9kaEBNwazNFkkb6mAbHe
sj4X8SRIJqNwyrL2rhnYNf/03fxnopvfx1R8Xt/1PRAWjolc4Pe5ikZzJ81FDlTlYNyzJdYXAeu5
MvDAKQsbZoyYbutaw2XYoJCoKPr++Tuw/69wIcbkTPJN/rC55L+Py6NA9xz6NVxHZsQx68we1y/z
O0M+pF7yFWoAOipaxHztRJ9Juij07PBxnIznplno0z1/N13OgQl2Sy0yQSlasBWwF3Nc7s2kyLtu
xW1ngd3PPDJ+lWvivZDhDWdUxq8tkQl6cTdGX4WNcPKffz7u0N/0AOgAPAtNjgAL4yMy+02xwGyA
glqjB/DcOsaYEZ8Ck66lTVCsSMcbczaJoS+TV9c2GJhbu2HiE3fAzFd49i00/vDraGvXWNHGTZkE
H3gXAC5wtbKqfPVBdXJKggnA3Ud1FbwogMsnDDrApYJN4MsMR9QMBXYGmcvINLpopbixU0SZloiI
maOFVuEJoz8CWT5dhJvypqtGKHQqgmMVOZDdauyA3niSKMZNAQwSForDGHdG/b8qmmUy8Uk65Efi
BztMpN5KVXD+GMoxa81oRTPIXXmIw/vgJ0qVpEqyppP8dpxJDpXlbfVYZYt7IeEGD3oW7wwIJlJe
mGGLpBa7Q0eQtYWtCZEqF4ZscfTpy3Y0VcvFGulnjOZ83eWMOjzJL0j9mEnXbWuI+6z1zgJbKYYp
/ung8kvCxcOHvxVcek4k7xx9W4tUJZ/llubia9Nmb/iRL0bcUhzPgjNUAW8VZjwOAwZ+VCW48wSV
SphVJzfjZNDTkYqKaKBXaOOixiHkFvxCbQG7m/1+P/d8ObXBKGKisba2fGYVlqpvk5pOu9rlUfGl
epia9NM+W6e+Srrq2nGtjekxnURSyzhtfKTrcTSw/WDGUcDoc1SrDm4oEwZo6mx0jTzUEm9gfQe+
MC9bcwLOiKjuP1wqyz+KElnKnJgBUgMlqEbOyLQDm3zduzFxof6lEWZbIl03hFd9N/Rdh1uvmz4X
boak21DMPDxGrQtOHTu3cmmt0qpe/RQ/1L5wtHGDe332ygHs/NOL/vmhbGDQhIerQp+LPNaxIoET
Er5faW28lnRnI/fPlU+Xo5kvvRqotdvZm6pSZ3/k14cdDQUCPeTPxLqduR3VyOokUuur4vgs4l1T
dhP0VW45H/reCrMq0cch7uFyPFcm1amGTjj1/rHy3ixoYKF1p7Tx+V+QJ0k2or+If3jCfU+aqCuF
7UkUgn/dP6ZcpLQyYM8xGtpos3kuOfJ4cq9dvXJhZsj0KSuzUxqZt4sMgwX5OhwEeVqYAPkxq/Pf
HAtgOXKqSH0vQgs8c+CxEVoDly12wLtp2/N7GxDkVQuh+T4wkW/MS3KxjdShit7jkTlbq2+nNPlD
keXk9p3vqGtEk6vQMxAU0LFapvf/fKlTiwDvL5unDzFJLNWlgurkLSLXP2+ewLCmHGzdjDYSt9Rk
bZ3QRvZgnFESJqtlu8TK/RxRU3NsXhVhcJbgy/3M2actZj5CmMCNLINMNBxsQkJnl3Gprscwe6eb
bq8WtQSZc98ew2qkQAkNyrbOLjQCknKBkQdJvSHanWZR/D6jU7EyUr/D6N0hLmNwywPCxoQXQG4C
sT41zqPZXweyfV4u2I+EqgjvM2N8zob4fUiyd38wT7KPjoveaUAgEzKkjsxntOq38YIcpiTZO1b1
vADY7aHfJ3Z2qXPzX1W5Sv1e56Ipph7iMEzhhArid3mRAuLI+RQL1aLASZLystUuLfwTfFyAnO71
cuuIKfx2reyGAoMclyPZBXTVCGVw0zuM4teLLKsq8ndngXohEEvRCRKgmsJOETBQbfepbh7aNPue
U5QomJTKxdZ6R136HAU3bed+/1Dk2zy/VASJ+5l1nK1l3MM7clJrO+UEGscKAUvc1CfLSb+04x61
xS/z4mbLJA8/ZvNM6++4+Aq796xlbu9qmrLgZvxeX2DKmFdYS62tq/ierBQpj1GTKz/63nM0a39X
pXAbU0C0vWaJrwgymhk6SEWEQT5hvHCNfaFxfFQjBI4hMVfMy2H1dM5JZ3gT1WjXx44o38VpcQWA
k1mjEZnruZaUCLNxRAdAAmgUbjrtQyCfKQZMG4PaCI92ZRkZM4IQ+y9tuWCTd/0xc9MWok+CEwe7
C5FwaCvWTlng2jb6TTmSDJIGi8atD978fKTXH0NyZaD9DlWpREPwPLrGZ2Cr1xrzOmmj3Sqp0KBq
06blGJFCZM+EzAsHR1Z6idWZbN/sM3Gjgy+4uZ96fDGjiSBWVj2Ycv1IMUklh9EnyyWHLrFrp5vC
KCtWSPxjen7rzX5XeJCaoUVfzcWvxMc8XgvqkrgNY9D3AcPDWp6oxJ+SVJ6sPlkw4WJTz+TUktxA
ykq5zWvRn5YcljHZzSnp8QNHNHCxBbKPAfVJ7UBOjFU2wIrhPOiB7NUULUjFSubY6gy1Y4BE4EbX
LVY2Mb9O0Rd2knzbzfSVnCIf2QBLOjtEJC4xQULNb7IkKzKO1VeJwnnxkUJ5Hg5o7jGEzV/RYJu8
M0QJQV981gTBC1AOeB6tJ4/7XPfpTptQaEMqdZMEVuZDS6vNuokHUp6jaTMyuThBK0DHnPKiJlIY
7eQv+G7t9VBZgF7spLtcGi6zRPCqtXWdYmcMawFBBfOk0CRwaGLrNY0t36S/Q7ybSLexxaVSsB0I
NelWc1RtIOq7mHjEfDMJcvkIlQO+dWSGq6HeOV+yG3MKCL85lYWR4pELEbP6/rdngOsuXYMOrbr3
G1gyRlhzBAGS4kgfzENbfA1NxFAPaTieEuQZkvwcwq92xIQMG5u4YyxvzLed8gEKNXHcdeUglt06
87hsPnSsk+I+D6wn7vZX4scigr8t2kKivnesYd9yUoOl0xnktbXvVY0THyELpbOHllrN2X2tgs9p
HHaKReCQ0XVniAFa04ceQQOrLR0gKJMOt4abX0WM5Lv5yY157JO5vBwvk8LyfrXQR4uKcUFOXLI1
uGjJDGDSliNQsydAeplAgVGFsZ4v0qwJRN6qNjL+iCiS82r6xF0FT20glFICl9fFq+0U9RXaBPrf
8xJrOAie3WEpbrHblk7Pd1kaX4OmdKnjaG8JgAEdwUfVUoA3MEPWWFdhl7AmkbW7eLCY40od7rRv
j0wBm28viI1DnH/DeyMupDEuDVhfceilJ1XaT8TvbLQ3e8h8sOqZ6a7V8YuVecVWl8PdOJnQjjNg
7GieM5zD+kbDhlnFsr5vyQzdmhpXKS67oY5e1QBZJcff3CXcbD36bQgARCgPcvHWyos8Ny0YEWt7
6opjLwB95CZG7d49p/nMXC6MAwI8Jn8HryXAa3+xYNd1ZV8qUZ0tPNOmQPrUVKy7ccBkMpoIARFE
FTTHFpIRwEWKTaXwSk3yC6VPzHZUHD2ruB0ntO1df5iV9150IJnhxF6BAxmuYmltBZZEHeIZdui5
2kt90CIhWraFlXYI4247zLcDY5PETFBMdBfWpN8tr9a7TMEbR98z+L2/Uz2rImoIECmm/6RidhX0
uJooJTg5QzJAsRiLK6cNaoh8nGPNyjzDVGBureE+RGZtbXxCe1BwVKP3MMU8D22D5CHkrHDhePqy
MwIqsMSP9tIG5F0LDCWx6KKLKTfvGql5ECkmvHmmiEw+qa6Y27Zuvm2bhBF6Yw+nwYF/pmgfBsAN
Wfwor71WfJNrBR5A6/041A+k0ukxf5yCFggD9llT3WVFF0LmWwyOwPbCQj9OlXbYYpDnhUXzSsuH
wpGVRZCS1uYpZoXszhj4pTIb71om8EPS4FTNg42yYPRlwDGPRQ2rWQfRp5r9u3Ty421vQQfOo5HS
KzCu2pRw1aKpKOUtYGUxMakm+N+gZbG2yR5No5DRvWwu6jTvr9MKF2DpyGcLAwMp4YKWCMnwGWNQ
8H4RBXqOxsFOLvFOTLt8iYOiqoDleLCa6kK3jbPhTMch32KJyiD1uxza3RE4ev1ozOKxau6Qzd0H
pfoaouyMneYhreN4beGxdqrkzpmtT4RB3bacqtt6lBsoWlu4F0+BzqlnPWrKMIcKPaZ88IyRv/RB
IgYExxnejVcoIjMoS4TNdl8Est+Y4hu00WoYz17du0DiYUBOkFmK2r+ydPlocE6H6JDuzDh+MH1U
CV6D0Vz518x4NnKmG5Qa1dkd3XsURaj6E28+kjF/UBorYOOgn6wjvc7m6oixtrvmtLCemH9ctHP4
opYsi0rG5J5qoAiV4VerxLGIppV5sq5IRWAR40ZIiEZMmQIy5Qb6knNucoeY6jifP6rU3AGqBiG5
BO6hjoWs5tyGwxkphHkaqSCwhtriDinchegdPLvx7dT2GcyYJZq9hnSc/ojQyF6OMeiqCAEcMWmM
nbvMvSG0cdi1gZGvjERdTgORy3yKDfANd8Oki3F1MuUb1vdqk+aMjjOI9WtCbAZIOEj7SI1kWU5B
PmuT/hXuodwvN3kLGk9OPJHpaOEDddg4ZoNejI0HaePUsNMMvJ0rtLFfU+K8khWpCesSL3kUPwQN
14zmD/ooc2vA9SHHaNr7XLHVqO484V/lmghG6KooiEyDltvahVe/4Wird2qZkCmTQ4hDlCKjwMU/
HSNoMAgO/arFsEkpyplhEYcga0KqFI0MWfdvg52ePVmmuyohbKwY8wufOdR913UI2S22AqQrtPx2
zE+fMI4DBhheJrzLVznSFqqxVSPVjVx6LTUFwIVOrnCBbQluYi5Nagti7SXj0DZvylqG67gnqrAF
Sb/CKPBszhDXMftWQE/n99DlP7N/3Le1aNeB177XEPFXNVyqI778jTO1JhrjPuQZ8G/CyBRbwmPW
RWiUSC/M8LikmmU+w9nBE/FmKW5pqhivQeK9fz0NvnUnMyjuUT83O5bFaO1ut23dK/RcAg+G4ZIb
HK3NdwxuH8zFzHVVd82psSjrkiEAY9lA/2ub9zBkM1sSfOM4aeGKqX2ETH9jO+9WHVkbJ5+mPfuz
8gvipHOyLb0WffY8fnAsHnY9r7Y2vPZlcTdx8Q6DnX9MppMDPfS2DK1AEE5vdZEEW/jpPqP0EK13
xZGm4baqJwJmUYVPegnnzetb1ZFgUomJKzS90X3e6cn5Aq4G5B+25Ea5IDpbfOoOnSZz3tKUJU4w
N29SiZ8JhSqY5eao4vw+DuBLxBpF7NLHaSkdiLh7gque3ITLABn14pPKsZGVdjtujTs7m+L72iOT
JNHyPWmRAZVedcHRDgx8y+le4BA+tX3+MriaNcOzYRyh58oCgCUsPRuEMrcAaC6CX0mIUFZEmdiI
iGJ0phHQ9UA5auwaSEkBBWOpB3Lu4eJm4NmXFh0Vr6HYVL/MQrobM0nb42iBmezZ7Nxa7IIOvzIY
+wsLqWLFl7knKA+efcNhoBKURKm4BUlzPw+Y5msrYPcUVIpoU1SMaroHfgBxtadtXVyBy7Tgl9DL
CJc6coaIu/OBriGPYxMx6+i+9dF2ZMJ97BUiDCdob5tYuccZlQp9s4KlunYPIU1QeKCrjGWDA8cw
Qv0LHgqPPsKAZMjDbd9hqV+hz9/3vkXmcQa7xdxrLjLUwobjFqCXlaJKM/VwSairTz3oI5Svgzcx
ky5BTMo3gpoIAmSwHUuIHYyQL80WPUFhkhKTGhkj1RkKgF35GIoCesOoCB51Nl/kpX1urXBT5937
QANsxfRIPejqAfS8gxQfMVWSII9lG8qCu1GkwNsKbz643tnSLOlK2a9p79w7hvVtJzUX2C8evYZ5
8Uzo+qpxiBVoqG78uh03PSDS1Lr1Q07yBczevSmvYki+p0GJq7hkX/JU/1BSrfCdGGj9JieCezvc
pbas1qX0LeT87b7tUU+HQF3pmfft2oqiz2y2NrYff0yLEJY+HHW7ndwzWs4xWcWImyVazbqhPnHO
Y906O9+rD7oOvkj0bgk/gL4NF7w5Lnd7YlefuI2826HxYX2YyD3HN8DAAvXNfm72BIfMVCIIHVAq
Pgek9pApIYctI3tIZMQ4UIDyyI7LLVaAPV3HJZfj500n3EeVVTJhXJQcjn6s0ISEVGNL7aMI+75E
Z2YeidC9t50UCGMWn+OpaS6hRi2A3eZU05qDO0DPXWBTI+w7P8nM/sTych0qO9uLGqjD0OBKGsJP
JB8ISYovMSbBhuyKlhK4/m4qeuZlkI+7DMUZRNgjocnlrSFTDho6+sShtm5SzqRpms37gigu2utI
gOi/l2G4CmDLSAXcjTF/SeFEPiBNAaoQt/xwWBUEwhKVKDr2Kt/VVNuwH1n6XAJ3N3TLnE0LuW6L
ZP7GDoJx3REKvUX09m66CGVVCuEm8ExmS3SG/Zmb0ygvEQrGyEbVmUNoz8Kf7FDLknUaQGKK1HMj
Mww+DrJ5LeSGN/MSp8MhdhHTTyVKE1nqXd+gee5r/yVkI1QpVY6OqkcQ46R+z+4e2Aq1Z5ycnUQP
S1Zds5a35PN4OtoPM3qKnsYIx3P4iOx4TgluuKXTi/LIDbYyLrIdEjP2d0DBOHw+WdRIqmtBcmvz
HcpgvnFM7HLOpL29bekanWtODObsRyc7j24TJPGo0WtQbAXlIYXWiyb33Glo9HLI31TdfOrT4qaX
DA6MdNgFvad2mEb6VZJ402PbjnvLjDdW2Y67qdcvstoCXLh13RqaVlbSVZD6OpjRLJZRqk8Ght7U
UCTUFsmN0xNSnKc4WFp55Ir3t6S+1JAEWSoSBRq3rZ5IBF5OYyG/jLUcJOfNQFIOxuiBENze/FXL
Fhgci/eq1f25rUDeunV7SHysJGXMAt+FOAij+ls4M3bccOl+VvsQHQhVYP7E4ex6kixUwt5i0ZWr
PimKC1IBiRom9icUfgERAv5eurXT/ttx201E6Ngqirp4E4/qhirxuiuSY6NiUq1t5zy1M94DbN91
F+9zr1ti79FyhwhyVrYJPWf0blyJEFOZ1ZmEvx7CJshfhkx3c5TEe9c3XubkY0p/NcULFmD0uTUe
yzjBhyCxxWRqyfJJx006X7ohrtwWuZMmN5IIzm5LCAm1HL2TLCVWx3DrzVwxtsJPlWwrI6SNF1qn
3muivWEyIKUPEk3UbbX1HRqQZ11kOrNj8KQ4SIjjLHuEp0PDZAaI6Sf9Ly36Qx16a00MVBEo2u8h
C1WaTdtgip9my7lX1fjmZRFxSoE/7qCGiLUdJhVp28VbHDyMdHjnhmzkRrabImfKSPaIXpiQ6J83
rlEc8/bTqp0PNy9KPmaPs2ywUM8HEFyXwJrSroqN1wwORsaBdz+2NBNCGR+pkgEaMU4aqfihILvm
joincDWiWV/7Yd6cZtPdjfb4kfY4Eorci7FRqAfQAxEFeVXR5vQChEXkuL1JG26DMbCUFFbyTR40
wv+QxiqDlVEyPk7t9h652jVSCSSrcYMdgUOSm8kGH4cp9yngCnBQ5a8oRq+eVP0pFfJMZBSMndzm
FUQIQHgZQ1HiQ0GnsTjF32m8tJgxus49RMNm0eg5Kd1ke5oQpC4jv56OUjPE5MQp91DjF1xFtnyG
Lo2+uXH34EErjGkOdiLrMSycEHtjflUuc2fHBA4VleJ6GnPwKzkj4bng7oFPuVeT+15nLqNHJ4/3
WMPYCwjLMWvQyi1pm6FxNnyTpC36Yl06kWspc0Zb4QFEEQ0ju8MltpzYaejjdAH/ZWIVWrb6ymH2
OGSM+i3prUc3XwDlc71bLmpSuS+hN77+/BPk/W5o3mcNn5uKdvEAPRCeB8tsEQERSA4BmlOSWaFS
Rarlo6FGxWS70cc85rs0p630M8Ty4/KrCDiy64BpngvOxYFpNYjiOdPFBPhbMvrE1oJ7vaWTEaXj
C/Q4nphwL5Le3uSL22dcGGadQwR5PifwpZzkzUkpf9Iw2o2N/4k5n9K8Nfl7bcdXTRisVM30eIYy
1Zeef5zjZydJ3It28gB6xfERdclRRDi4hBntdBGyQzmMZiOYRoxsZ1Rx03wn3ACpHXv9YhZtOhQM
vUE3vyztUwL4b8yc6fCCjoNTzsznRaPKNLJ0Dn7N10K75JCI8jaOWPe6BQTmlcfCLOAqJ1wJnGW3
liO3eIt47ZF5HjlzjBSZe5HPeSgqthYRYAMo7DUg5yWhghKArSaOw7OZgKwz/PkAzdlZVwQx7GFm
7sVItm482EdUZ9WLmzj3gXbR8Kd1usPEfvbLPDvQ6j4TyDHDcc92hF1Pu14h6E0JZaKT+47QPD1l
WA4o1+R0oSO5mwsNxAvDEeBxAu2XiaiToEBgmGxADOx+odM297PPSooqzGXqMhXA/q1Zlxy/55PF
nvKDZ7dF6u+KJYCgsO/NSl7bGXr3YIwehjq9lAOjZByQNGcbvG6u4FmjNZU6LQXiEmzd2ffOmHyT
FPW+bLdkWAiATIvQ7SgaU+3CnuEIAyGH2PuORlFDPzurqhAU30eJVnJbD+5B1fXXMBTuYU6R5acL
h9TyoBhBjT5U1NOEpONPC1oabpIOVxJbPW3C0kLyCEvQcm4WV+gKc0DjFmKDRKbdkAsRsxphLmMs
5M2oJecMCTUPn2ooS7uGizLhChjSEWBoeWmIi77G7mh0ol6jCMVxyt9aGeVMKG/yGLjfZGWPOp9u
f35lr2rmoMCtWuuuClmg/QAXKQ9JbufnxfTdeoyfOtZZeoDOOWHk0efNetA8+RADGUnSW0yK4FqW
lAJJvDUTtY8Nhn9MHJchmY8qZ1WSf24tGt6gxqpKqiG8PFSA+CgNPKOrCQ7C4upOmFT+uKEh5FHX
p/Zx6kCjBDK+DnybMVVTfzoBNYO9LDfOaH2Dh7nzHMvYxp755PjdQ4zwFlntaG0AGtPwmWsoEHyX
WRxcofX4aBesAee760oiasG6B48Y+nAC9MJAylrI5tmMoZ3242Ufhxx5BPqYDgbIlEScW9obMmzy
6kA4xy142b1IhxvHYeZedkc/V8dlRNwN8s5z2+ckcs8x0Xgq2y39URjb3hksDx1Ua1OLj7DDFzAX
lz9W+8Xc/jOyczpjwjNans0w/V6GpgTLHLOJHZUU8UkiivKdvavs66Abr2MGtf98/mz9Z2NSBEvC
IzzMZPTzG4WB4PMK/JlkhIW33WX2TOf3me3xPcmtu1ByUsxtpjFGeRw0jjxF8GFxB+L/PQ7w4RLh
djZa97zwJgoXuX6eXRVzcFmMRJyzAJTpS+bQDtXRr8mOf01++v7z/v/H5IJ/Vgv+2/6rvH7Lv9of
0eA/RIR/yAb/8X//f9EUeguw4p9oCpsvFI5Fafw7jvn/9e+fcfj1V33hz7//h75Q8tAgCISxz4rz
D3mhKRAeLso+kz9Rm/EX/6EudP+2UDuEa4HFIolqeTPtH2leEqIXYkQhBI0FRvCO+m8RuOA+/FUi
ITgCeCYv5pqAwpRQvIs/SyTahhW+Niu10grDVoob0h0ocpo8eKxTepZUXEPQInRO2ClTHRUHL38l
OW8LBL47QdB6COLsXrdOyCCvvarC9NeowI0oeUp01FBhl/sulF82PjRBYlfoFx+KQd9mdGl40SDw
1klul3sXLizDoD65l9MHyw5ccDHfUzCx17Uefqv+OkynB6I4zpXrPRNV8DZ4qXNwNQF7/sCWkj4q
MiW3Xe84pzExr0gHepeCo1sQ4nERs7pELhnTPIBH0SCv7vmjKnuSACCdZ5EZ78uu/GAyhRBSGd+e
NT4srFUvI5kwSe4Z2V3ZWWJh2KUJTo4TG4gQWwXLk5HaAAUhuahiHGBeQMMKjfljziC6TTFRG729
NmbTO+pSXxcuva6mv1WS2MKehhXu8bswrD7GQuh14oaXhddvpya69/2Mo73D4EXa01vT1/Wm6r2v
8ZnqnRdGp0fzMeW/xe3KG+wPb+hoGdrlowppKA5OlG7og2CWwh1lJEQiuktPUtXqtYgobjg8mEFB
omj0iWHooU5reKvQxmGxX4LEJUiaRhwkXsrjtrwbAqz81o3UQp/I8JkgRMS++83/blm/TrFwFuQ/
HJCyarZRb7/5lo6xg+tbe2l7MDrGF+JddXAEToK0wjQBQ6Z1vGvLAF02Le6uK5EcJvY+NNTRM8Yl
jFVdmTwmG1sEv5QXbBhL5EH/ZnvBL3DAghimsAVZG5KxapOhmmHIZ0hLw59abeX0OceZBhVIUi89
/Vojfy9Kh5xmijUo0b/yLgazzKxaM7vFHarokCSXoYe2HlPDlrzYZecW8igCnPSEAde75DhhTWCm
BhYhEGyeQYbDRo3FS17VyLnBVs0F8zI6CzYTy7oENM4twmFrlmzJHp88zvBVC3f+CGbbotzyblXL
XC7I5ksLE8Sl7vFXyxqnyYavvnXyfEOpDSDjYHnihu7DJzndnP3WBbrlnXBo0FhT+hZ0yQvRgOYO
672m7OPgF7X+Zw+VeWnPsAA8Yw0p125Z59sAylSqqNkmRib7yStenPL/sHcu3ZFiZ5f+K7160pOm
FhzgAIMedARx1V1KSSlNWLol9zscOPz67yFtt6uy7ar+Zj34bJfttTJTUkYE8J797v1s/oAueB8g
4NIBa+7o02IxVwHJ6ISIrgVmoFBpNE2lsistVn6/NK5Eje6piX9tIQNgWcV7GUq73w2yZvM+EI+A
KSl31mQ+ts0qkQoU3MqdruOCrgCmoDOpxf1SCBpD4ydKmVgdtzRKGW3jnWVJ1i+gJSER5DjTDmHY
pQd2OwQJ3zQxxAUvXbe1B9SfoRl24+xdxBMyhUWZvGNHt0tFtQ2COJhYDzpJfV7ajhL5+DmKeSVA
c7i4YUbByY9l20uHbrSxrIMcjPZM+eHV5LcmcPoV35Kh6GZG8ATGbwRVEAxb3+I6iBR/w5GaHUrf
KBGfEnmZpz5sj0idLHlgYsowzTC0uWW3W3LO6kHPpTU11gGhLXQ8FsAibZ7sgpN0QyXWMpAOHPPA
D61cXrpIEWyhGW/zTjckbpsbW5jNKhk/+Wf84NHA+zEXate06VtEXTFOl/4+QVq7jcULiSl7G1t1
gACpOOYZIj+OfnUrs7y9JKSKKjLY9dFEuHdwKW8jIuxkuSECJXC7bQPhzDwYwFd26ChA+cnSZLFu
HvKpv0Zvt0+twRnXxNbGzZCLhfqil7p5cq0R/Wmy3TAlgbh1Nb0IXVFj1OD0EQwEyau2T14zboia
hjJsprEXA2WvP9qcj8gohNqxtG20d4PQk+4poXd5ATlZSfrJaXpYNql22b2XfELngZhHnkO6qORR
R9XWThs8T0a0jatmBn2RvtP1psCbGvEOeWtrxulNhc+KgI56Tgcgc26r1MbykOGthUva9z32P+zO
cjPP9pnCT6fmd0rsbsB686SJ5vvIHj7phJ5WGwZrjLTcVVo0IYFBEpCYerjwxXs7OUmYAPieAWpl
c6pOaA6e4fxQZFMAV7o2TSCXecbDjj0mHR46obvbLW40TjnRvFDxRV3SfFMi4p4pn+9AOO5ahJhR
3WszuGsj/MY51uAYlDaW8jbfNoOmmnd5FCpoDrqFueMUtPUJNT77KHWlnIoTUCfMukZhsHPi1V4s
VzPeQ2XPDLt/MhlGSwUhHaG/QuuT1nWVmo+R31LVY2rWQtVCeXgzXBcwaLeRg8Elrvc+cPYgOUqj
VCEEGtboU2/ti5YkTJwdOx8BQkVueZL5Tqe1guFRtgc/MtEB8FBdEWBq4x9GP83g/s2SfR3qGxvK
bm83iQPAh3qjYtk5bSDZQn831yBZJ6yDWSb0hVUif+Dm8ALH88az5XfXjZ9cN2huAr9ESOCYGcdc
T4kjTnK+A5nyYhqR3qgxf7dZWqFpTDjNKUhIYuneZeoN4YHO+rp7I6GGBpWw/gadBUhJfbBva8hu
Ux1PCRCNPNbyjf4FQgr4GVwfv5IejW0nJ27QGEMmHg5ORM5nTjtxlF3/hA0DsnRzzOboZqHCZ20v
4fdgrA9lRabNNUH7ZMNQ7TLn01ZyCDX8wBAr3oVlp2Vo53hHejfAjD9ayYFesy9WczBcIuua01/F
Ev66M5vuWLo4uav4ib/2Bekr9MRM8thjp8ODdFwIklFBU/EWpSKcVoSzZb2gDLt7YdLWttg8SluT
xw4LLDOaEbAyRZ0AN6Ztk+PTimzEpbalz07zwYNTNJDz5Dg3ZNm7gVyNYppezlHwNvZivtKSp3CA
h6zN+8tSje2hL9h5Lm9u2hp7X9I1X7Ufvtc9E6d/QBNl1UAPGb6QRJzGyXRuu4LNAZ6qCvWNrATn
4loPrxMNhHRqUgNA2fyoFwRT7kHbOkpvpa8Ui+aG/ta4rHYq0HAENJl6aFDWdbYEoPnab83CgwBI
/W623Vsrny5sDvTfEEWoP6OMiHaDt17QQQfjxTYHGq4TPtXpqQa9QF1B8EA4hkbHqDTOM3rtJq/S
S4sl07leDdR9nuijOXIzTKD1b/0ejIOR8XB0SZ2z4YLYjPR5CSIfhGFmikequi10kJOvvU/V1S+s
HdUuasojORwQuOaC88gfxXEya4/Y7HCpslOkO7mPAvk8jKsYAys39IPxSkEwtIvWeHbVk3DwoBIG
uZtcsJPO+uySfB68TodJzdQjvPZpAJMSdimOKkURKR8SOwvtRE37OU++WznDWFafSf+eBlx82I4A
DuXZPVsmcqauGe8TO902kcEnEqWFmb1org0krh7l1akLLLbRkd4WLuWU8PnI1ICRco3wa/Cz2xgB
K5R0yHA3QP23++DOiatDPwDHnIzstVL3oN+nDyZ/pi47nJWI9zHUM3xN8Pp51DBKGBiuWyI1yp/g
+ZcxCJCiyHdzkX0UZimxBRnWMej8/YQJIKzxCFMNl9w59gyEVVxPZZAioLEDHiIbr2rZs9Gm+HWc
iLanjfcWVYCfMqJ5PNDaPqRNoqSz745ujqeiIqsrjA+kNny2rSqsndmzYUvmIfSkQxuVem7aLjt4
PtmBpdBcNHSVW1B/mEs7ju6iwKGH6bVjWeoE607DXj8svjzLSYijWwTUzOIjc5jnpwrxPouZeXin
yBmYzBhe1IQOBHFdKfNgQflwbNPYFwEQvpmPwyaojt0yU0DpQhGAVL8HopGzFDi4S/rJIhtFHFkS
h4lF1wIsIrFwLUGPk8d2GE6wnsZQZ9wK6kVeT4O1q9PgoZizC1WdswjMyJDhUpZLe93PcbqXGava
Qdj7uQJbNjiCxk28x1mehqULy6vjpDOCDj3OI6J/NLB5A55WS70vgGCAk5hOdtR+h5mCOGazN/IY
X6FWHOwlqg5e1p99w6PnENksK73LfAA/octueBhcbqZ2BU+mtIfXAk/H/Ryrq3Scz9J7r8qennsP
x+iQrg1m7rDzo2Ek0dvRJ02TKKph1+3QmLaRN4RlCq05jiLJIQxDyZTSPROBAGEtMk90UJv5ITcu
JLSdM46/YFsxJ1a4CbckPFn8U1MRQYpPgdZufDNKdoB4AFdXF0EKO9Ip1WHiLQZATetD5yd7iTdu
C9zujGu72DTWFBbFaF5ly2phr+Rd23o9+ha85AYY8GJfwRvct0G5TTP5NVIecBgXuCJp057ZjjC6
kxq6TL0mHLBLcUDiAysXuib50GDJa4dzHJeaYwekrCBhtDes4qKmOXKb8ozhfAZnzq0Z72bAVch5
t5nBqqWXNgs/amtT+U242X0x5fetKQjwTkvBqTW75nB1Zc7ttsitm7YlGdAkjLC6bghJ1f6ets0P
I1/XrMq/UCWOYgbbM3H1w/pP4CWfxDkwsw2cdsEQHgig3dY6qylFYNhjBQ4V771zYv8iXxSbsp4G
XCBN4JBo3hmbYj9ZkYCbgorfTS0JiwIGU9pMu7qHp0/3yybNIfIFxZWbDyO7VuVs29Sl20gy7WaA
pCkdpz/Ij14ICSc84rC1OhEFv205utSQg2OrSRdkQHgC2b9PiXsG+41noi3rfa4vxLrnnPvuVJPc
DM10fhv1j0h4/s6yPTz1bhMi9jVnVcovewH95WfFfc0ZiLOvf/TywNpGnQkYY2IGYMlAIljvNVg1
LIwno6YEKBrtL14+gLKNvKWvkb6+HiBB7g7mzmyC12CG01ak/FW7Wl76crK5U+mHGVbYtkkbAnIU
/hxF5XI5Ry8r4G/57tBqBC2S/hiaGCQIVR4TabzXSQcei1mBVSZgEcGq25kSIOyUDAjhfiQJ15uw
seAzuh2ryQmNErRilixvacdlNLrye9lhG8ZHxTPF8HZOft9RXEqlhOMHG04fuHbm8dwKFzt+CDLM
9/ESmOmwo+RtpxoiD51LFNzuV0wICC8ZhX7FPliK8drI9Ru88AvMvK95XVGoQjdym30zahfFIw/C
JYsMtrglyNGgfJY5SwyClbc9j4O2qbuth3GomTHEOFrezw4Kv4qWe42acahnzGfmOjua6Q2YcbKa
JtCAuZhe6sK9WyHfvimvW7z7eae+R328ad3IvYjKryluLdIW8p7DB93chn+OBhEf2rhmrJ40V1lr
IH1NAeap9Qwk3/wo77dlTN6ElAVL4Y7lIs0zVoqQYzXu65Tj9tM0UCkKSSYDw7xNFU7mtDs1kK4c
zTcM9kVoj8ErlZ4fHP6x2hzxDb0GDpzM0sXSpe8dz7vOrfwt4wAx5lTEclMdm9LYJrN+y9ZqHDm+
ToN4sjN9QUcTmNjReOutXWHeBKlHfy7YP2rWNm2hr0sL55U9zLe8WT9mUz+5dCa7KwGFyEbsmuIG
ehn4APimSRbtjdK6KD27P1qdOuYLNxdwIudM6mNJpHK0pz3MxjMaGEgf17lvY+t5GIxrxNHXAuc/
rLXHOImeAsMi3t8Wd465bmzq4gHjxk0dZ2uV3b6yuK2DiALD52doG2N/pmiMYp8FY4eb4ANPtOIh
XOpzgfiRzQ+LcnZj81RV2NPAeZCRM+5mEA7Uuxrgdlr8gJ07PvT089ocQFSCr+i/RPaf8f+/Cu47
P5kP/15kfyzfu/TtD7r63/7I33V1+zchbWLMAV8Hl79J8vFvuX3L+o3QPL8gyTs6HuL7P5V1+7e1
yYGuBNfDBMOf+6eyDgdAAvPn134WYtj+f0pZN8WvhGAL4r0EuC75qaHx2PwUv1fWy9Z3EX25rSF7
EQDQt/mYZ6e2hsApYo6UAgP/QSAILsig25mk7bldcog8CcmKvnoJ4M9oZAHQKXeTRCeinRlz+8x8
79pHnUtKWcfrrI4JiIDa7YMMBr1e3Xg0WW892WZhgxaEYEZmlUtnEMRUlJF8CuXdxpqWxzGekFMs
Vr3C7OMdqRhuEcYjm3tg5un46bgVSJjVsZd0+nXOqTbus2GXmqgcvseQqsxhvOKEGLJXY5yd6RbM
8jrZd66gDKzKFJTJtQtY11vfEAOYNusrL4rHmsibgAOUSjTTAkbxfpliuo2oeVbVQkZ7kQR+FDKz
ra56pKOQqhlAKF1srzOxvKTI9BgMSUQBU/kgKymY3PE4DpGu2MyiQ8ZrAYAY8682jY9lQyMG+Uta
MJkbUkVtVRvfqNmGNWXsuxxV3DTbm4hTDSw/k5PxAOybn59m5pUA5A7imtjcRVWZP8ZCJxDd3HwT
Df0VY+1rb4KIjzD0Tb6zLwe88nEv0WhwtvSFy4DHIcCNxvNgsrwf4zFD9e/p3xTtTZ+Qw2mQWK+a
+cKc8a9yBGksvJ7WgQ/r0bKfiKaxFi9kdjRxFk9mLHkO2IB2MQbt6Q01LzMf99DoAdKzOA0QmIcu
rQAZx0tMETKNCbUC2ysooaRRwbbD3mlxL9tVdpjSSO4FzmiUh00UqDenIvxm/RCdjIkM0isIePHJ
Zg4x+IwTPuoQQuOW5H2Er1EFOLktert4V1FkEFLbmKo5vOVyC5TvJmrR88rQ5LAYRguHzqA22s0Q
TMEBHBgvDA2Gk8uHC1r451TO5k477nRIluroRvVXFLUnGdAwSJyJ8ie5NTvzByqjf6ik/8MoGMiH
jMPI9KzpcUYNrkn5WOWLlIBHayarsObRPBnDeEZtzc5mYQ1blwKmUKxdxgZOxIi+JaLB03c8txIz
/Zr7XCCv0lK5dwUnF3NpbloVhEEPNTWlT3LrGYlDI6xOrgJhMl7kD77qrmQ9vNepf7V2kYJdhvOS
ljL0zeFBL8OJAi0qRSdyZ9rzL12pjj0bnsWgakzLG8xDHp6o5GgqBgaHHHIJEiHGMCvAknLs9m9j
lVmH1IKTm9e3bcZWoCXuti+JDeyHpf+C87+L5+SGMRd/Q7d6vVDnJKwlcGY8XlfuUcY5Ed90dDnZ
jHRdw/Aly57GWSmIYvDaTfGIxtbxst3TwN6hl9b2CSvqCzkhnwe0nZ5TDscWdxXaYhuj7rfkKi6d
aqA7ltkcW5p/6Pv+c7gJ2E9wnEXXLFdVOG3JhjiDezs1w3e/wNYw+h75LoI3OgLN6LP4xgmVKNpR
WiC7FcZLfLekdjC7zQaeNQ+rPtOVPhP+Dkj0M2L26dY/OzaDXGk00fqarSgDekrrydu1PmNyGqSf
qpWcHPSPshzf/TigvlgUH7J0X0QQHWWt4hOFmsy6DZbFduSulue3rRyZwGJBeW1zmZb40Km09/d2
8ZrP4KLbgcV8fpWXw0HE7EzmPDgnKrswNac20bZoCZZ93Sqf31ZvshWArnA3Q90fjxVZZVeIvSlN
Clw4titwNESFU1ifpNBb3TxFFeGXstSIhSaxpKJ+sJKl27J3iYjkHNAmaItpNQsBm9sWpXvUNa5A
DhI5O5FECPEJTkwCmNnJ9/PXdKxPEYjj0SGUWAfOV9TEr6pZ01+E9Jwhr8KgShBJvJtINdEur4gf
jOpZqspeOao/Rr7AKL0D4bqBPsR0vE1rl5A106lr99fIwvKUaVTdhJ5F3Hw/FsPQpCGz+4SN4CJA
MlVeUKwe36+kCS4WYdNe3L3LjNFKdgZBI8I5nsGSdcQWSuUSTZNT/UGgBbZmkTobS6Y3RMZ2UfzA
i0MKqeEzkw7FS5x/kFFgY8K+qj9h0mSZ8lPhwGiYJ9TSjt8EH+8LIaanFd/hxERaPHfp7qqCkJdJ
BSRHE87RcRSiZNKy2/c7MuHgUVcXKPv/87q97qm/4HGoHrRZvMfJY6rWsJScQSpM1FDzCaZtNeHl
6dPyDKhUHjDDHFvyt6nCkeYEhKKMmeBjJYF5ljWjuemDC2k852taya5uwyiOVrCBLGOS4FTfTT0m
Rxx6rLYa+z7OCRmlkfERdfPRNzjOeQRYVNqqvcxJCRX+mWg0n0guHmQvSXUcMnnf2t9i4dFsPFw7
igXBEIFbNCN53zvGo5ma/pGj0sMULxeQXRvEMnRDHvxNZF6qhctrcCHDwrYj8dS2ex2TeEznMQTH
lwrthOAAd0mrv6WUM4fxMD3KMr/3l58O1iNf0A0N9O5tUE7f3WQ6FDRuHtIOcVyacckh3H0dC0r/
UJaOP6eTadl1JfgylYEqex5ZRM5zcMS4bOwAbdG8bVB0WUreikZaRJRYKk5rPpCc4Aoz8pbUIspK
wQe8AJYIAJ67SsGn8Ox0l2rvbiB52HHnOBsmZtPvHrlEonocJllt7PHQO7m6i2cijPRn3uUMTxbZ
Rmo0MaySvZ9E/Spk5xMlBwZPGvpJCxSGNSKZr2FJU+I40m/Y0axD6dVPXXA5ka1syVgua9jSI3WZ
zglcyghl3VkjmbWQO7mM09mnQJT1Iff3eY1wjnP82SczB7LozR44CSKr32Vr7LNbA6AOZ3kWXiJB
urOdAyxv8r0ERnsCnzjZ1zMyadKppvE5A1jLOpaktt52a/DUTZdvXezgaaTzHK51scrEBGkzSZas
Zm2sjarbxaRZ4zXW6q4BV7VGXSN8aTnZV2sNwUZR926Sik1Jx44tp/yOvOw407Ter0CpoWTAXUO1
ZAePWD+aq4W8LcuXnQGB9MoiiQseBWId2dyajK4mq9tbza0OAE510FZm0rzNnFBenwxoGCR9ExK/
AKnfYv2erEHgdo0Em2s4mP3rO+mqb0JblwPpYSA5vbSibYo1dg/QFn+2HPttX2MujxSBwbI5Zaqo
iCJvo3aAY0lO2VkDywxBbphhvN64vrvOcScCueScZfQyrYFnMR6HNQDNofterZFoj2y0v4akvXZZ
CzBn5k8S1BCDq11HpjqaMthDLUBDngWs7UOX9HU7Lvk5Io+tyWXzweiPrfjqDdTxgeS2WiPcMy69
PTXuu8rW+w5di1Amxe6GRbaikICFaoy9G4tceOoZe6fH5T5iC0HjZ05fQ+QRBu987YJf1oA5cQSe
HOtuHoMadZU4rPHB7rv2Op1x2+fAg+M1oE7Wrmj0Z7MG15ufEfaZqZBkIMIre35rpONSv0ajtScm
Qc0WC8+tLoVHuSd3LbOCXYTflAXGYpxLymzoH7mwg8Z/CM7IjvVlpfqLpHwe6FHI8uKK/GW869YM
/kqTdBmOliXdwdEnfdFU2RGBiz5gnwB/dg/iD4YuxdObICJ+PxP3B1TF53YlADigALTZ3hs5bIDi
JyUgiF6KFRsAPiDC9C0X8jv4YbEUwBcYpLvmKh+LmJUULxNyugSTxOJ5r9n0NPA9vGHwD2plF1BS
C7MgKz/y4TnJLL1zFF7HkpWVWnhmEE9q7c7ca+JRWX2TJnjj2/psBuoKBwJQYKlv/HyeEXNQWboW
ESzvjftgMqB0U+uQAz5u0uUiWFXrtX26Sz9bYsNwU0Hkqpb5m4QPvH2v1uYZUsixNcg0LHRVNU11
w9UIrh/vyhRj2aIN40U0HacTjwLpGU0njJmWoiZQ+Ei5SWPIoRyLemyL3vUe81TIWSoIa032gahV
vcc2JPYp55DWGK4DzJ9hkL2yQuWxO+C9YbvXLekdPnCDbSCsGx8gzpYfdziOxQMvnDoXqp1YggVc
cRNhUFiaFwEVj4xdHElBtzD1uGwDZ9qZiuUzisWNW4hnevLAhTUDy291WbvTXdf10559AMgBQBKr
srU02txXycKjectn3N8tY/UBHORG9JU85F3xFLP6cTV918Ewu6j9iqtZzO+YPajCQ7ysYT/osX/H
dXwKevnNNWCCTGP3OCzbqK8f9CzfZEwiXBUquiltIl/Yo1dika/MHQ9YTiuzekzt2xovW6qYp7qx
1mdw+Mm2bq0T0v83YtF22f5Y/PllbsRVBk0oy9xdZNRfzuIf5258oIux3eWTfIZdxql4vI5JSprM
eWSjdlq2B7zqG6MnX2JYAHSj7itZb8+iMPZTR+DQn5cddz2H1Au5rXnM3vqkY9A0yujCg7FgUx6B
ssWWOEcUptA5mZvdMrC7+W5L/9PMo8/AxJDUrOZh13vok+YC2MY+4DQ9xM+KWwaBxZp6ev8oErTs
1F44KS03avW2CHDmpstfhC4ctkw6Daht97yHhLCJ7FipIZkeJrZFcWB+mOiuXQBapfCqx9G2mK/L
7o2eNY7Gs2vQOmDXhPS1dWvBiY6sDk6Y1+O7MHLQRkz2DjuupAGM2Y32PuUmTq0a70/J5mv03r3F
sg/D/F047lfXcp4rfN4UhIQXcvjg0YLoMxv0Wy9x5/EEn4mzcXRBS4hBW5uDx2bfQMxsXD+jrN7U
a+wbcsHTf+l7/y/6HonHtTn23+t7T29F8fXfPv/H/6774Q8y39//5N9kPu+3wPZIZmCU5X8ED9R/
yHzyNy8ASRb4ElerDW71dwZa97cAXrjkV0FJMm7zS/800DpSsv3kv0wJuOofaNK/wylxIGNbjr/q
fwGr5Cf41T3r8i1AjqO4Yci1+HJ/0Ph8NyNu0dR6I92mAK5OK6IbmXqrBsPeYDQfQIOAPanxtyvv
zmhxpbo8W36uTTJjOg1rQqmw9gaDMLDhtRIdLh05T9gANNSVbwZexMowHpxEeyTMOxgcNqal7EKs
1x3+Wt00KvTS/kmxsmRscQ1sEgg2XtPiLshHGtNY83Tg6H1YPWWmuusE5wZ3JQ1zgoUGvINn3UB8
8v0zZbAAQvTU7f1k/JabLlXSnn7UHQyOtgre6wXMEt0V+A3sb9rD5OFzv0+c7qro8vu44ueLmREq
TUEThxFT5BCUqFsKUhLmeB9fGS0/PaBB4SKPKqUWw6O6PYzG8V1V9R4eMcEf9uRbJ3Eu86QOqXNh
KBw9iA9ZvKNTm50Im6htrvEdkDile5ImgIMRMwRZJHE2TUKx7ToIkoEm3so9OhmsU4I1D58zN8n0
K0+mx25JjrHpzqCYBTffDHS3NNeumZyIOTCqrCqrrXKmRxshiwMLGXvVKHqcdLna9t4au3s2Cudc
jcT5l8zb2n1y2YkvhpoLa27ri0REt1I25TXOEzjQAf7DJV4Ns98mOjuiubkgrIlTIBX3se+XKBfY
Kf1h9aUOM37h8suwsZp1c/FieTbzJE9XEon5hd2a14SzECJRG8+Zo0/WMAmGU4xGugSGSZ0qwA7K
n4TLIOewU83j9k26xBdTumNIzs0/Czao2uHWXdWU5DQ9b2x6NCf0YU6haQB+GZ8vAWpE7w03THw1
hyKZ3kij1XsveLTWdtY28ffmtLzRrhNfLVZFRG16z2fSfO07MU8eepJxd1DXNEHkWMqOlP7ywalG
sTvwhR5yB3iAphK+r7MbXTLhibbCEd0OzFAkHZPoABSTTpSZ0a1AWeSxgBvcNLhGmKTnEI2cc77K
N7lmMmyxbTsy1xtXxh/e2H/LNdoGXbNsntppm6d3euRvg8fgjZIvEiAzvH+vee4LFLdZNHjOjLw8
5DDOVRXdVX7z3tmrMw/noYN9GOT7rRSUjlW1eM3GrxkvDc8a07rqR22FjUcDU9fW77OtfmAw38S2
ts9d9anjHkstuvkW+fB7FuBbySFATramV7qwsWIzTTR1dLLagVmn4mzcQX9oNCfwPDvUxkrlwTiP
EaF0ryig3qXYCo+CAiJixeCscmdcFbRvnWIWH30ewTFxJxX7/Awqww0MV6O2J/PYFIInrsVZNeH5
t0xoNoBCJ2eEiDYi0zNZCzytG4+p+JiPEC+XAZ2ts78G3zsDBHyfefXAb/W7ebKKm7H3wl669OtY
S3xSjYljjJgfXBq4HBi+TmmLqtp1tsvM4n6DT/pkw8l1DENeZu2zk63IA5yJG1OVjwwYWBcMG9PE
yNVY+xYemWY8e2b2hc5fnMu6esMg8eQvXnqyIOZsStXfU7/Wsg5MmVotZ2vPPjY/B3+VetMOnwxz
ht5WzI8TPDcpvhJ3+OQ1t0IvI4ZFp0D72tAbI+ZonbC5edVNfwjmzL0rnCo0EpqdxngVwZH9JD1y
tDAxyi2vrodearvBc6A/pw6hsqhNZGUDk6eQn6wxJ49eX5JTJelhnACY2F58Whg3rsBeAvxppyhe
2pqQ3ExMdYk7sv2XD6NXWltGJfQ958p2141PIRl98VjtsYq8Impc5PXwmlbxvCM3j5PI5eYPumD1
VlTUMcSZv69xw+P7Ovf9pHf2TKFG79YkN+GuooZzW82YcTWZyzDtk9Dx1zWOrpNNkDgPkGGLs2/N
zzDU0lVtPmNLK8KW3pl9u25nPAmER8urzsr6CxxTISdhUmqW1e/b/sCJvLnCvEr6dAxx0pKXA+16
aHsETIVvtXaTAvkMA5LfRueKDKCEscS7xFEmck+uhtKy4IXZmo3kXSHbn2ZgRAPlV9scWz3lorCB
wR7t+hoNmtA1LU22xE+mlbf1pvrasnHcOPD6triMUcS6dGerd+zaTlhwO954bEfCuMbLKht9hyEs
uW+lOPiWiLjzoJ0MCeB+s7T2md8fnLp0t7kA0Te4z00yiVMtEYJhcQExg/cwZTOHy4Tnm3yoOqfe
uj5l2uz3qCWQDv1jWex+jUboBdMLGbsT4Gmo26V8EEkd7F1Fq8xgiP1/ft68Sj86mm5+DL+Grf6Q
yPpWl/znT3/Lv/1C/z+S4OF1//nA+VV9DfUfF8o//8j/WShbJhmowLYc16MWiC/294Wy+RszJgku
2zYtO1iXxv9IakkY8aZgkiTgt+ax+KV/DJoO86kg9mJi63F//tIvo+WfjZrWOkn+DmVrCpbdNhkt
/g8Lb0/8grKNAO7WNp0JZCjLuwRRdHSs16CiX7Fhl5zP1VelrY/ie9A1mPvAT5E9lVf+NOPuAlpF
wfDvZvV/MfuuubBffx6fPJXt8G8p1ljb77fbM4PmNAQ26+neCSUL7NFOrk1jOUEs2AtjfsAud/nn
3/LXUuufrwEQX8rMhXR5I375nqOycz9aHDYmtXfdV9l7lmDj7qLmSa6rpi5sInuNfSG8jO2FQ6Kr
WVtalbyuFGlSYkUqoFXaMG6n97/40X6N0a1vjy9J0hH2ZBXt/bLsx1w2kiNlDrGs8tiR9WD7hriP
nQeLDl0ifUWLjhKXBhlPH/Hzz7/9+jn/v98NDiEegVWQ9dYv394reBC0Oe7YeFpV4HR6tdJowhyJ
Fqum7Hpw0G0wlVV9dbDMAUBrWxzjgIwac/SCrEnfFrKIhtxbRm/k4A9ko5MkOvr9d7OKYF/qD1j5
V05ZbpMAjOtIeVjyFrnNwaXsCETVpWsbPzorP/pEb9ri6s//gtYvSdqfbz2nPZwUHhccl+IfP25+
k3edRYRu47magrTaPYMrO3qDeykKTFg+2nUw6w+KQu/czjp5tDATd4NCP0TZHfGy9yWXPR2n5XbM
xeuf/3D/6sUPLEEDvedYvkck8w+XQuIVftsDi9voGu9AZ3mnpMje19fiL77PWtH96zUXWAH1OZJa
ANf8pcK7X5TrKIdrDlzSVUVEncXaUTer3SEfDnQPErL3rgmQOMtaU97uSBVdKvJ1rmye2vnM9J7Z
4I2mGkKYlJPcOu3Ra5B5PWnxAvriaqzWZKf54TDp8m48DsSGrNnYDZi6Y++ipD/K0RFmySXMveKj
cuBNBfk2AW7OKwD31C3CfoD5GfXeCVvW+8wWGySRAw0IRwaAd3DoVfYCGugFYDGIHLkxNFzfhc/g
n79cvxpw/vaZ+d3L9cstM8v6nqc8twt2R9+GwXpOcAbYwrqkxILLIsFhdsl8jUnRAVFg7GDHb4vY
ZpMC07AYqCLKivBnXcAi66fMss7UZgUnFjVPTvvdcub7aYEvX1h/0dDw82bxy/vs4BriJm9JEnvO
erP5eLtnruv/13+3/qcfZbaOHCp3GmVsJ+AMG+ZAMBU9/Bfs/UMtbz3XZkh2PuLsKtFpu50FMz0O
t9AwOkyCdR6Cf+5rA8tsNPyAxyWm/sodEekpvK1Y4VA2Q9G1zYwoGu8qZuqcBRUf7i3rsFBIwFrS
fSS1k6ElpyDaatRQA/4NJ96tb1r7oAUPNLLXGUuQUdYmCeK70oqOymvuPZG9s6i+RoaB/Nju2F3e
OG3yLqhS2ERVwjrXoBrKuHdo0y6VfhBBdV80+Z3VD5g7QcEGtc3VJAlVwFuziMDnqMmWvEhb8TBb
9ZtDpr52+r/qxnD/xW1mvX/yLxdNh+aVP77yxjjKGLCOj0vU3lvRbIQora+Kcq/bgRLG1m2eucSS
e9PELSGITiaETC9pBGasr8vvUo9vDTnJXbbFkVyTsRz8m7yIHnvCOpuJmEmX2/dzj2DgNt8cpCJm
dvExVdbVKKPb1up2iMEZOM3IL/+DufPqrRtLs/Zfacw9hc1MXkwDfXLQ0dFRsq0bQsnMOfPXz7Ml
u8pyhZ4efR9goVCAS64TyM0d3netZ71QOin2KTYzSpnb2LTjlRBGPQ9Orrox+/HoKykEuJgYPk7S
TqK/GAmtX3nksbHJcbCivb6BS78YeoNuuAe+zF8ZXbmsavaq9eD+m3H78x4FtzorD3sBCYe3bE3/
aSIk68BqB8iWuE/TDfS7F86LTyWioqRDBRMFa1j/UFJUzDjupoJsQLzDiZG+DSZtj4z+38yX+k/z
5dvnYTDaKlpkNtc/fR4z70dzcEK6b8R9EJKza2VWLJORBLs0Gyonc8ENctJwN9V3QfSiRmDCR21R
QEpVEInI3AInp0R2161UhOSGSb4X2XUqCXKesg9Ix2lFw1+vOB658wZhvGETcpwb54pGPQvu67+Z
09AQvl8EXr+UKZn7KlgJUzN/WgTUqUxaziKgqFth7Rz/YOnjjTpUO5W2xUSOgjGYX82K2Vcze0Kz
A4eG5ooemDVvhL6PBokw64KJ2okByX7t4SiQk6Kfd8Emd7tLbk6BcU1FSe9vXTCIURSd/EBhvCp7
4oDviTJFjpAsAlrE+MFKWisNZ/x+Ucf0f9VC3/cNZSeIFQVywkWjT+iHcMkMEy1dO1+PqBPsBMuz
GRVkA+iQoM3yCmBkjvZHuSgicdEH2R3p5yc35TRbgtSLe9YHqg6btFXnDb5pO7UuHEu5jat0yxDa
Uclf+tIQVF7lNWZom2ZKSx4sZFjTXY2RvXV9nEL0zkerAS1ea8aKpDbqNAKb44QuoUVOE8InSdvm
xPsT/QrY2bjpuNT0rLGS7bKSbrUvAMDc95l/ANm2C4qWJwnGzxRNn7ArzYsom4v0PKagFNk60XGc
hBVaRzjBKEpfU+PeV2W2hBq8wvmYw6ehcTJh4lDta+nZws+w7zn1OwX0uTG7i1h8o1rDWYCnxERC
Seh05L/4RrXKQjBOWn5dJO5CV4wvuXSBNi6F2fHWivSF0xrnDe8bmQ5zRUtFsN+wf5wRlbA3/DvN
Zp8Ms1rxgYJN0WNOn7HFB5jg/2u4kaS5WNRuMr/ZdhC5+sj+0rjTsrbV+14z0FnBZZ1I0WsNlv7j
qNUbj7ZPhTekD7aKUT20ibnDgLcCr3eKA3Mfk9JSCfcKlMu2D6OTPLy3L/pg3+RTetdQzB7gkiLb
WdDO3KXAmGxHX5NsuFSkJZR415rzDnCzfYRjh4c6WCNqjNeiflTo8i/gojxbdsztQjXkafc1Ei29
My5wChAM4JGHw+YjrGhjCk9svSGT1TNGFDHOLkf6lmqCSLe07K9ULs0Y01y+Ch33wrWgPFXR3ozr
FUgMKOdVfau2BO9kziky3ZyS2cS+MoWKCjPX8deWeK6M8VNtlxyFYOnlK0JYl5QdFgD70nGAQypw
DCruyu3wG9XpuUnDr8+8zYQw0tepF6ftgmwH+n/2DQ/rure/ohdiZx98yWKahIhpW3Kxc43FHoOw
IBoIGTDFfx8dDGYf2GAhmzy4VGsqXvtBwBAnXI5eyhbN/ScjbbbQO5dJORGwu4iCBAldae5KQ9mw
fVtCb98C3VuWPWutld8YQMpTPK+Ukjhc1tsEgBfcmyW97Xu65ngGlVnROo+15WMQnumsoLXSXE68
PfzBtUYLLzORBLj+Mq3LXdliiUAq6OU2cXgjxl6hfE2R1u2AhT61qaSCETm4yg9ZNxIykRbZOo6j
csd3ha6mRAPSFo4zaB7mBSGHene047scK+Xw4Bczj+peCPVTr49ej4wlaY7COgbJus5RR6ToDVzH
ITm3ZSAg2mDWVjkzNoAWugGnfumvIROumAsoNt3VRb5Cw7tBoXWXcHcCk/keoqFNKRwNdi1SZA75
zlYETxIO8izEekLgcpHYePsQ0na+Qkh0OJMYn0hnq4mhzg2Tg4uUIknJgw/kh6hHZRnYONQNJKma
M5DoKi57DMH1ULx4/dHm8ilGNjMVHdNmuWytYJ1TUxqihzAqbgB6oAnG0F/WDQ87ewoufUhRrejT
TSacGySsGMihHjlUModSWdavMxMvoD5q6eMYeyhP1LuQEGBdPFojfKnIde60HJw1/aRo4htw2hOQ
PdoOpV+vrlq/OZa+QFzwwj6eiUDZUETlBtO7ZgjjFeZUzkLkZtOskjISOLVFR9Q7gPiCrpBtZndu
UOyK4r7HQki9daajYyAye97F93Sx5m3voZXlpdLzPh82notqjvDmDONIxh7Kd4/tRBKGe1uY+hqX
/zYOoq9yWjQneujFhHysOvpaexQaqS8+FGPxBVTSDpTN2J3bT0boEYTsS1nDrMbYhVyV3kqP6vug
BWRrje4SjfFsFMjedCKYJ23nutNT46h7h34fgtrrQD7/uZNdcCpH5wCZBvBb26Jk0teMYQDiMgCF
QLVIXIvK/2Q5JfcZ6h/BYBUMWqGNZNzvUE3jmDNniV6uWkWsLAaNPem3hRed1x4wMnRJvm8zpKkh
lOkGxN6y8o9+K5aEjGAUsG90AASjf+Gb+VFMz1ZNl9FYAPslHkaZ9Wl2XuTxJuQQVmgQc9jh5Jxc
Bv+pjT53zJ4oYBZFunT8dpEbqPeBDiqaWIYoz4ETM6cS4Gaqu9wARWt2zxgnbeyo6VcbOh0k+e5z
CdywKj7TkTm1E6xNvdkCKvFBsDwX2vAw1GZKebV7qvxyZcS0P7QxItmXxGylZa2JGDp1/GyMCmGr
iIXTrtmUZfIV1sd6qCBPdG21RiB4ahxlWRhilQr7OEYrvPhLV2U9olNTouvggM4xRlnLRdWy/INn
m7dOpH5CCgzUD9ZLkBzNJgPmIT4BbFrpYTQP3XTVj+oqLcAY5jiZ+9DeK+ZKNxBHC2M3TsVd12l7
nSxkWQJx3Apzcr1uzYlVHNNbiABdB1bGnXNNhK0kqXiz/FrLMULauX6wre6aZtk9FnnM9rixPY8G
cW2zziQtAPjEbw6hrZE/BMCtp6vr27c1/juIG+CX/aMgBNoYeHKncq071ZpklMUQ9njxxRO7hAiV
j00DDakw1qviwYmKvS8suTF6UsuUoMYUGvQoUbeWuYXi8BCNGCgJ+uW0Jeg+2sdKleDNp1hn7Cnx
CfLy+WgM10SMb5Mp2RBWuIHndNHtWlMDBLSLsIApxtIamdlJpxzi6gU/9qpWx1VLuDFckM3Uatfo
+Ohleduq7Ra4b+bZhCyn2qJJIhRL3yuBCTKqXr/WL1L+DDyoIck4C66mUtkA6d76kBBzy0f/l9/J
xdQx9JK+JsZkWqZpbpBwl2zaSTuQMfCpYdibnDpVON2di0ooUba0kvYw1e46vA+9o2ycQFzSTjxP
FHZrsXlATM0+GXFKX2n7CjyzrC521sAzMsyNTF15OsIV9Zp+U8sewt5iBbkzhviuhE87ID8giuCk
ZRynKmqXcyvSMOkH+RojHX1uHxSOr2zLYrJ2sabsYbTEHMDqS7MctqSq4PQmDXo5VOYF8BAc284y
8B5CwHo75lnSO2rvBocObRUk8Jj9+O7sv0LxiZYwkJT0EY/7+ZiOzwRTgOBisHaDtvHbWyVVln3d
3OjEf06o65gZfG0f62U0ywJch0H0WLTuVbCOro0krMj0Iba6u6YrBtCjpUzqpSe75Jagq9VFuhiE
tm4Ha13xnE422wqdmOHCOeYqokLqrXNVa08FkvU43eCspnPJepo1oqMbNX5W2TUQaSW3dCUhQCSw
SclprKzDoFxUQ37j4ZIJRg2D83QfcNSi4n6gnAv6qFoDyUctyzlWRa1ezDuZEoj9epWadyllj06T
TU8yDir32enqLXLWrSz6mmGDV5zFnQphPlHyIaThYHfFXCWpq+zyZYdJcBLKMRvjL0023Vcx4MIi
Th/TOAYY6wxLGBKIOULCEPnYyD9tnlmSAZTwYopWiaEce5mqLctwdIkognjiqaF/OuOsWffg5h1b
rEpKaz0FmcrBdDpJam+UPsIIulejCv/WuYVGG1m7pSH3a/jSLLpkGxiVLKs7N2rJoaG2OD4ri36A
d9hnd3K0VwYbRXYwKB8uNKvHTkNcdIeaXcuZekpiplPqtolljusC3Wna2vTgvWWUa7seEm9gKWx+
H2yUpAV6tGgq8J6gvGrCc66oaxfdivUMrLPxddDvE/uL7RtPoo6+ToNxiWP5vFaBYWXJwUNZ1+h7
4RCnFjBTVgt36sOFnRUvnSJgcw4zrWKH6CrdfagFoCc6sY8Bk1ZxcZur1bkTuwKcuFNjXaJsabnr
uFWWXpwAje5PmcCOosAVDb34ZEzYoNPcCpa6ai0T1/TJAPUNss560J8+Ky45ns7C6job6DRa+VqP
LqTCZFtTH8NwBB0r62FgERMVcDTuQpTIqLEJajwmitVe9sEcXJ9JDGptXTpx0W6t0iHGbxr3UC0I
1QLavhGRHd82/sRhK6luLSHwuniuCU2Ma137NV1L+Ue/QZzZ4DFLfedLj7hiUQhn65XRIy0OiJ2B
zx6S61A4pICw0bkKG85vQVqQITDPYgeQiK+wG7WyrwhbIk56rNqAejGpYic0M3XLJxr3ZCDdxLrX
r3s/CFaaDBRKG3dL8C9YaYeIHNtAfzeepxJ7aejdvrLigtisCPcgIZR0j84ngtOq5MQwX8Jz+WzS
D2Bdqb/Cm4YnlZrXTmPsJ+SZQtEuzEq7RtX+yZ2c2wFZQp75Tyg5OG1r7qOZ2SfOhNkaYWm0kB3b
YaLKUKbOZdCU53Zj33L82tWTvkvcnAyfmskOH5RfTy8i7NDBKNlF2J+CCZUxt7OPeUJtQ6euoRyr
yESUajF4XLyTpbft6AnPB+E/GGzw9SHftP7Wb7R81upI6xvyCmYIWi9sC/GTQFvYUgIF9VLN/cI6
FxNq8D7071sSwEgm4hDRgEOYOLVEEk8xDHyiioHzWaOjtKCzfzP4DLPp1X3iUYIzeOzZRY/M6dJA
rulIH5TwpgaDlNvZpQrSeKGaJtlLYbcRtXcgEMKdiZybGvTOEjErhZhYfKV+fu56rjJT0+68mVz0
70Rn1spTS/mEjFFcMYbpfrWwPq17cgJBnh/VuoDCC5qRBggBlEtFrZEpe/vcCOQGhdSKywEp9MwI
bH1uVGwC/WgddzY5tCQOz6U1sPahRxlj+xnQPlOxS18A97S6wOnuLNM4uzPgaPUY6bacy1NOJdiZ
dlkc3Lgpx/perJFBE4AA/qYVxXIwGgKuJHJoSmMm77Q6V0W+tpxijVHFnwd6nJ00NXlSqhUNJYs0
wc+GPQIAwWbf9NbISYHU3r6DXJ9SBfZM7wFX/4tnRKti8E82UQWhHT2XdnbHiQB3VEw2E4ydpgKG
nlB0UyxnaVPzpKQjoELH9kVvOOsxC4Ajeu0pNKOriigieAuo6mLtJByZqye9GYkP+L4BpmR3/TWK
L5mihWy8SQRFhnhaAsXZOF3LAyXa87pUYeEU+b687xXvVrHGbRTAAmZ1jsaAQ2P0xYUv1NoO0+UX
pVBR/zgdj47rXLAlS9a5ZW0EyXJKfkmwpYpABj4u7OfRQ3HlFSbyeJQMtGfOUeixNQilzxEDmPlo
mMAQ6pQrYQQNy0gtXFQoIbadbD461alE9bqEScNrVSOqjREdl+A0tTIge80B/MqS3+2YsT8lAhGZ
bxqtJNzAtyjf9RY7PmNgU++Ay5g1qNJWSgWdsh3vmyZYjJmdHqqp3HIaNBZh89hZ/nRpFzD4NRuW
kqbBWss7ClqGduh77zls8j2en3yrfuLCfBptil24eugdkYxN/c/ADpCLp9DqRxIQYMOxA5gZtRFv
jEl8HU3jUeLscoEv1LHBXFaiy+baUEHOcPGzDmbxPDWUdbMu2mjSFNJWUExFfmLzHyzjqhlmieaf
Bz0DrO9AtSHUPqYmQ8OLxx1cjQ5sBk6yGivlTNXRgpfaORWrXCs6TprEwNl+fTVpBGri9JVhWZwp
YRtcoUTHSTuYV3XxGNsGZyuNTYnXD8hq3GutY79EZuCDRoalA59qHnREaY4MajRnEEgLUR0mvYce
Ao6HWKddeipgQCgvbl0/1A6GIj3gIWj9CbNQTJqbnourCQUXCc9I1cqgv25GlUQm22Dt7o1s3Wne
NvbT84QJL2kNeGYl16vUpaGTz2C7z1i5Dmru+Uv8yuo8miDwBdioFkay44jWbVpsfJwdzVNTfFaE
SnMgkzQ/dKtLO4ANnuAtk/tUYwv+DJstPnIyGdZxLQNvmwoSJHYW4HONu4jb8piEV8TUPdol7oKs
jD4N7QnkV7EMLJESqFoc07TeRj37lMyCJNlfVHV6sHOKOjZpuYchKi/HBrBNPVHmchwMi6alAcNk
DYWnHlzyTJlRI9aFxppW+dmD6K2tx/Z8VWjGvT3EB+K/UCPZBngzDiBd1KC8o1qdQdBow57OXp9u
HQzYHIngACXoVZ2KtxnL1UQOSC2DYi5i22Z5s9OnruCM2rVETJHXAmkMsI0YpVMus/ZTnV42KQ2d
BIf0IorRSOVKdsAS02wrWUgfArVZ+TniL8sbWJXKR88ukFTaqOdyiNq0sXoaFM5I5XyELUWhGDZu
kqWrGhUq365fiwTzdN6rBPBZOnp1mwwPrZP4eR9uIe0xf14aVbv0KHatJ3O4zYtevTDI4Fi3MrEM
fdW2o0V9F/rY47JSjPjesRZHkgGIMdLEVgQXUPZ0vaj+1NtCWY4TclldUgQDcIJlg0BW8gXZZROJ
BHKwkuxBsg9OGhAwpF26UlObUddamXpsMI9+Abuw04ovE5tbOtJQygm6ayIHUynoxaw+t8gMuJhM
NFd6on2F4qUXVrttauUlBJk4ti5zjmM8cvSLET0T7JuPFDh6UIu5ZC4akr6YBtWzb3dXjuQysnM6
joAa4674nEhyI1E7iMeAOWqS6qhJvqMlSY+YAihuTd2nXFIgJ4mDJDiGDTV+eSfl9yAjIXcPc2wi
3nyiHDWAlZzAS3q2TzVSU2aJQfhn2bIx6D2uSEm7YW4AqGRrTfRHGYUrVZhHt1rhPe2oobAISeex
33t3HeCYljErF1YgJPdFPQaS+AMRj1nQkqzMksUIa8ggCVcF4S/O7cQeEp0sZk4Vl3FK/W5eN/A3
hVqStZwU11GDVDWf8n3UuPayRqULeNP1+A9Ojy+sbW2SD0B6yRAFw+xyTtgUC03JAW0AglaSDFpI
Rii2WBfbKwPFz78gp4sv0Y7UV3IaVA3lPgKqsowkdTSZc9Ky7LvKLIsDPt5jVEEojSWr1JLUUg18
qTbocPOojK2Slv6HZJzS177L0e4wlSY4MXiIR5UKmySjGshmGslKTSQ1VVhr4XWEnNFgktYTW/JV
qcbRNehgrtqSvopGiEanCgcrE/YdVsRuEShQuBjtgq6/dkAkWe0Cd60YTAN9kH/xBsYpO5uZBfzV
hf2na8pdp+ZPmZvubCCxQtJiWSMXhu6fSrOSMIXkvAEsWwOYJWS0n5mSOVuaqrYvJq+aJQnEhUCy
aX1JqXXA1ZqSW0ucrb1Dze5j0mkEh99bPRyyBV38lXD0HYXBeF5JEm4AEjckGJqIkfHWnHxraUpu
bpCG/arUqiUtNmKypIOPbZU2RwVbE5LtEb3F4drWg0MvqbywUNVFBgnqwjYL4MiS3ut649IUw7b0
uaqWJPzS+/piKXW0hqPkzxQwwF0Xp8tpCLgUIIJtUME9yOAQdDCVjH5eBRxfk7Sj3Kv4Xzw/fKjz
V3we7GGewiDvkJS7z6ojjiSbg7X8UklicWMuKHpGZbFtwBmrkmvsAjjmBKgj+rQulYkengoE2QrS
ah9KLjLdu2FmSlZyKJNXTJ01PV4RUNHeNejNPWYWfg1oOYfa4Er2ckSs9ixEu73U16MFndkRmB1S
2tvbTsF70SmQGyXN2QTrnIYlpEOp7AD4jMGF8i0IaEeHqpdLKrRRwoeOJSm6tCculKRHF5IjTQNe
mUEys2dZ16zRM88CoNMq8GlQLJHuXGcgqdmq4LpbRJ1zbbLPXpAKcKiDlkDPztxmjaOtAze59+R9
iAfnvC2DlQjVnm4yKTua6ezU8ZBLRnbky2KrXV962PW2OMgf2iqiSUd1MZCMbRPYdiCh26H51TLF
jr2lKZncjXbsQHR3dX4a9IEyS6HOipRHqyv1805yvccJZ2LX3WoAv0lB38fjOpcc8NHU71/TCv0Y
RvgELDyQ1HACFggDoSVB1kR6Z0u2uA1kvJS08ZxyohWQC1dLEnly12jmS91BbNMBlXu5pLsbbPfG
QjlV5GGHQM17STf3q/SpdKZTD/Y8zKOSrvllauNlS6P+IkobZztRhxNRmqzlcSrM07u6ZfrKJVcd
q9mexapfaGnw7PRUvkUPB4xc5Vk1eLQXALSHaXJlA2yXjvK67W4VE1G2JLrnRvKUSsY7VJJhHknu
eyQJ8CUDfh4AhdfHtXAMwOew4vMsA2URpI9qOR0C0Zs71hVn2ZO04/QrSxLnyXkxNjUQ+hIYvWHW
N73d3aZld9FaKDjYUAD6hV8vcBCY41MlufYkqelsRfp8bUjqPV1anSMNMA8K6E+wlqEgCI6wxkut
0u2S7PwJiH4PTB+Y6LXnVwetUv05raMrpMi3KrmvOwEROFbv8fBlGy+irdGnbG7bdhfmOV0n277r
Kpz0RsbVTKOI3QX8qkiSrBp9W5vttZCEq0myrhLCVZbRTRf2CwEcGiBW69zqtb5U4uuUuYIDwbgL
wWdZkqMVS6JWLtlak6RsTTkH9RLwFojikIPsyijBcfUqwZ9Ndp0nEPH1MjsNqduBbPc/aXZxG4P1
Skr3nujl41jrn1h0rkbJ/0pR0Hd6T/Eb2XoqNooudiKCSq2BDmsHQq39TN2HQMUMjYgrSRlDkmIc
a11/mVKIboMrtnqOvU+PDi3VUM0yL6BEsGgY8UMOeBFr/efEQ/pI9WpsxB1J1ONcT8A/EAR51MWm
Kr4W6XCpjglLCJVZDaKH3z+p8fQUxjoNNfTuBNPm+Ro9BZnInndputZ5gHWZPmJ4MVoGu6GK4o/L
zkANg7nFgYUG2jS3I817oivplYeodtuNrvRi21X2rZ+u2ol9dlkyyWcsKAt8mqvOBiFnhv65K1tu
jjuxaWeKCuODG4l+ltbdFVy9+0rDOB1Sa4lK+7ahOkLhxvrsZNjhw5Ztg9XxhijTfbPLOFsyLGWc
jOZxtTwRXo4kVZXGpu0q9vkBHvLW7W4EAGgNV0UBZrHrrnLE/XRUu3SEA5KXJQcYQjvRF+GcIZAQ
L/u5F+vHohj3lWd3HC+v7XAArB7XRHEJax7KNpiHJ9RRG8QcXX9lxfUNSpAHzbOTuciMz5MCsnGo
cKyFDLJhgFDrOthM4+HmdfeAK2ljIzFDjUCedyljAFEvVh5T9xTGp2L0L/PGkcvxApT9SEEGvWJ7
obIcNdVAbu0h5D6g02dlC7MwXLVxicJOsNekcmlBLIU6Qord17rpT63ZbfwSJJPVoNYY7WIXNPF9
Ig/YTe4Q6qLol0WRl5Abs/UYpE+9CfrSCrJFkanHvotuCK3fVGCCSWiFxpf3YG6CrF1FYXpfQPJj
qeIprQI8+sQFCuyDq9TFsU/scROxUW2MaBsYxSIBmL/FD3KR+TpRWRbxpjy1rYXcBQ0fTfByo0hG
YoBCeF5T1/vsBAZnbE2vViZyGhArmKNtGvjHBAqOTFq4y3Pr1Fd4dE3/3jPbCxPR4AxTYVoNoCSn
7qQE4T5JfBx9NbIJcJKbQDG3uUBLxmy8TOr8rnUpphmGBolSVJyA1B3EBhbrVtk1hQactCFvNhz7
qxr/iJqCCaD1OM5UjI8Ibu4cr+g4GOPHyYV7qXgWIacDW6s2WOk1cWcIwTdOqGU7pTCea9sgyrvd
qCDxZ7YMCadEgNItPx/ykjiwCPSN2rY48azzKTfNpW3RPuI7lYUKLiRvvpAkeJlF2hfSiu0kv5BH
xHGkgTdJAS0ZFoDs7eEBCNiyTq1np614ZaIpTN1eJmTZIrIKODzDSnHwWYd00QzrZm/AczloU7+m
QX7fYS6RDJ/GQ00RWC/E4x6reLgyUQGRT2ARV1dq2rz0MevpGSdVMxiWxBwCh0rBawmCQBFp790W
HbZHC6bzx41Kj0RzGGSWEU03pQq9AI46LWcKwVZHKjLtTXeC6FXldk8on7IDzYPPTQfpolV7NWeb
ryipuQhcJvky6/maKXIeAhy/1m2+mYzsolOSx0kGlfl6de1SpuRz4lrDHL92Ys+YDy5FcF8nyplc
d5ob0Duw/RPDAPeArNqkPHa0l+jBu5Jl9NmgSDfvsxguaTqeMGYRjF77X7sqpDvUkw+m1PVtYmZg
woanAO3nOucwW5V+tQpMn6DJwcZRz71b+kl3C8we5NoMa4Q6V0efHldt44hjwwilYt6PCRwSlCqj
W91rlbd0x+jzoBE/WRjKeen4SORyd2IpqMQiL3NkLPCYhQu0E/72ddaw0wjprSelx2hSOfFz8ECT
UapXucmGgiGRIcbZkI2I9ipkDfEBv/rczHniJo8J0LBF19THsMsMDleUe7SvuKxOJO+6F53PBn1U
vHrTJy+Ra6Cxi6Ez689oCPV5rMdLK8+qQxzG80GaiB2yr8gk4fwSAKSC5L0C0/dQDTx3ppd8IS5o
IdTwCKSXp94j8gDZ1tGnwrEif9mWm6gVjjFg+hytwtyCD6ES3qqTIpORfet/SqEFw9BPHgQZeG04
BsDW+GXlA8txNWuXloa2yhOQM12ZZavKuk3B0R4S4ig3efPSZbdM95u2SSxSIiTqo2Sfh3zPbGR5
jR1IuzLSoNvrFXNO5yef09ZrqV+x0Nbc5plmWS8Fx8KCI3dJC3/WpcDAtMC/RrlyKBRZE7qP1LFZ
lAP3jHQ/6mBR/OL4n0sgA0wI6b7U+t2gG+lSC+1kaRD63OdpxteF7eEHJRIMhZHvNFTP6g5owKjA
QwpPjm7undTc+7oBJr9ahKYX0fVKnzLLkjZZpGROgqInynlSM+8wKB1ijPAQDCEkIOHy/eTGmhgv
3YfEV0/rwLiErH2R6a1LikhUAv2nUk8f6xYLAiq9FTriJTRZFjbDwF/hAhhQKAjy5HCkH5QYwWZC
V9W+jJp6p7Ri5o5BPG/h4b9qRqUD63eb+puX6Cmn0Bb6gDRerUa//fGfH7F6vfOM/X9I8fr2RRYP
zYM8dzXjqX2pxquXmmTH3yxS8reXOanSN/n/7S999179+Qv9Q+Z5MYWPxct//9dT3hIdzSfwwzz7
0S6GMvwHue5vr/T6ef/uFZIHXrx95qUN/QzJrkkkomabDrR3pP0JLbJvv1a1M9UEXOo6BlYSFL5v
KWQ/XKG/ugZ///XeLubf/513X+DhmT4BBtCmCp+aHy+B/Oz/u2vw00v8fg1090xYuHhgM4jXHxTM
P14D60wHtGCibZZXgp8fh/tvF/1PxsHff7//d9dAdTSDz/yObPF6X/44EP7yIhgqhApWEpt7/Pbz
/iJoZ/BpGSDq2xv9SiNA+iI/9t21M02zcWtK2q784an6cQDoZxCeMVs62tv44Bnh/X6hSwDrAyvB
x66BOOMrmiRYGn/xEAhHNXSGyK/25TG0fnQGMMSZAyUIaRT+mh/vvHGG9oEHX//lbjkuLOfD99w6
gz3Nj/Nt3HMdf/z2+pkwHBMX6dsD9gsNeFVo0pH5sRFvsPTpDpLJ3+f1H7+9yrenKYLm5Vcb8WC8
zQ/PecaZgXvcsnXOAK8/7+69c+YikhEsib/cl3fxtX/01pv45/nugmy61x/syT/cepe1DlO95Zpv
v/02v/xC418TmvU2Jb1tun/bhfwnK77OvgbPLjuoPxsBqn6Gr50lEafa9wHya616eJs/vPdj22M5
hsY/6tu9/mn/yxzhMktY9ttG+1caAiYo5o8/B5CdTRlX8HaL3y8AoM6YGzVOGd+eg19u76fJXftH
L4Jg58tcyDh4uwg/7f4gakBRcFWTyVD+/HIjAcUAe/YPbwbEmXBMNvjf9//vLwNnJHAfKlfh21j4
5RYGeRl08dF1UbfPOAdzGpQr7A9rgmpwEqbeJj29v9Y0qOu2ybb1Y3sh/QzJpgnJ4k93AwSY4KB2
4F38qmsBe9g/JKT/x0dg60yyXGzH5h7/eOvVMzhjDtjHX+/e08wQH7332plrcexjT/3+a2ucCAUn
S/OX+9rfgJwfG/Lmma0Lal8qRgT58/6m22dyRNn86+233/acv9AGQP8TvNR/POTZCJs6XFRe7Pvi
9n7kO4ZJEC/7xNef/+AY/L+4Ur8VU8FWJ8+vZdTwpf6zautf/YXvFbY//v5b9XD7DKCEKum7vyir
qm/v/XuV9Z/vKmOvxZ0ffvm92PP6Pt/+929f8I9v/e69vn+r7/9xE75UD9VTML7+Yvz2MS8eUoqx
/3oEej+F78qbsrj1+wf57/969zF/ePL/7nVnD3WYhE9UrL+/lrwsb0Wjj772/CF5ePwpFuutJvvx
V06Lh+x94NZbreejr4zmPAkflCtwtegaf7wm3+oKH32DVRWCU1Tu4LtN4cM/1vJP79/nrXrz0fc5
p47fpu++wFsp+MMvHEKI+ekjvxUdPvzKefr4UD2P7z7025H+oy99kM/VS/3jK387J3/0lS/Dl2d4
nu8aD2jg5FHgoy/9r+LnsfHtTPPRF75p66eH7N11/rZT/PArV/IVslz5V9Lk//jXc+i/fL8Or/PK
21bso+/y12l7P3TG/i+zoXwq/5y6+MEXPuRJWL+7FN8qFB+9FP8WTP7BD34dPoXJu5Hy21nqox/9
mmcd3dK7ye+38+rfv/ifra+/dV3+uOp+b6f92f/2fksh/8ZT8vJQ/fN/AAAA//8=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403412</xdr:colOff>
      <xdr:row>19</xdr:row>
      <xdr:rowOff>68353</xdr:rowOff>
    </xdr:from>
    <xdr:to>
      <xdr:col>14</xdr:col>
      <xdr:colOff>33618</xdr:colOff>
      <xdr:row>49</xdr:row>
      <xdr:rowOff>56028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2163CDC3-1AE6-403E-864A-296D13F4C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647704</xdr:colOff>
      <xdr:row>53</xdr:row>
      <xdr:rowOff>4760</xdr:rowOff>
    </xdr:from>
    <xdr:to>
      <xdr:col>30</xdr:col>
      <xdr:colOff>333375</xdr:colOff>
      <xdr:row>84</xdr:row>
      <xdr:rowOff>47625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14FEEE-ED5E-41BC-9DA1-B37E50F16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159126" y="920233"/>
    <xdr:ext cx="2380467" cy="1781175"/>
    <xdr:sp macro="" textlink="">
      <xdr:nvSpPr>
        <xdr:cNvPr id="2" name="xlamShading21">
          <a:extLst>
            <a:ext uri="{FF2B5EF4-FFF2-40B4-BE49-F238E27FC236}">
              <a16:creationId xmlns:a16="http://schemas.microsoft.com/office/drawing/2014/main" id="{93B5CA2C-302E-42D8-9B36-DDD2DB612BC2}"/>
            </a:ext>
          </a:extLst>
        </xdr:cNvPr>
        <xdr:cNvSpPr/>
      </xdr:nvSpPr>
      <xdr:spPr>
        <a:xfrm>
          <a:off x="3159126" y="920233"/>
          <a:ext cx="2380467" cy="1781175"/>
        </a:xfrm>
        <a:prstGeom prst="rect">
          <a:avLst/>
        </a:prstGeom>
        <a:solidFill>
          <a:srgbClr val="E6E6E6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absoluteAnchor>
  <xdr:absoluteAnchor>
    <xdr:pos x="310368" y="920233"/>
    <xdr:ext cx="2848758" cy="1781175"/>
    <xdr:sp macro="" textlink="">
      <xdr:nvSpPr>
        <xdr:cNvPr id="3" name="xlamShading11">
          <a:extLst>
            <a:ext uri="{FF2B5EF4-FFF2-40B4-BE49-F238E27FC236}">
              <a16:creationId xmlns:a16="http://schemas.microsoft.com/office/drawing/2014/main" id="{FC03810E-9704-40A8-AF8C-B4F554D0BDBC}"/>
            </a:ext>
          </a:extLst>
        </xdr:cNvPr>
        <xdr:cNvSpPr/>
      </xdr:nvSpPr>
      <xdr:spPr>
        <a:xfrm>
          <a:off x="310368" y="920233"/>
          <a:ext cx="2848758" cy="1781175"/>
        </a:xfrm>
        <a:prstGeom prst="rect">
          <a:avLst/>
        </a:prstGeom>
        <a:solidFill>
          <a:srgbClr val="FFFFFF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absoluteAnchor>
  <xdr:absoluteAnchor>
    <xdr:pos x="12700" y="374650"/>
    <xdr:ext cx="5629275" cy="251777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03CDB3-484D-4F35-8286-7C7115090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2700" y="2847975"/>
    <xdr:ext cx="5629275" cy="251142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FD6965-03B9-43EC-89E3-2FF588E26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527958</xdr:colOff>
      <xdr:row>24</xdr:row>
      <xdr:rowOff>160565</xdr:rowOff>
    </xdr:from>
    <xdr:to>
      <xdr:col>31</xdr:col>
      <xdr:colOff>175533</xdr:colOff>
      <xdr:row>54</xdr:row>
      <xdr:rowOff>27215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C86514B-8BAB-4461-B8D3-56BDA0BEA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25</xdr:row>
      <xdr:rowOff>0</xdr:rowOff>
    </xdr:from>
    <xdr:to>
      <xdr:col>13</xdr:col>
      <xdr:colOff>598714</xdr:colOff>
      <xdr:row>55</xdr:row>
      <xdr:rowOff>40821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8B53A34-ABA4-461B-A70D-C0CAB1EF9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247649</xdr:colOff>
      <xdr:row>91</xdr:row>
      <xdr:rowOff>176211</xdr:rowOff>
    </xdr:from>
    <xdr:to>
      <xdr:col>16</xdr:col>
      <xdr:colOff>219075</xdr:colOff>
      <xdr:row>114</xdr:row>
      <xdr:rowOff>180975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CC7C01-226D-4892-8E61-4E2185620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319086</xdr:colOff>
      <xdr:row>69</xdr:row>
      <xdr:rowOff>19049</xdr:rowOff>
    </xdr:from>
    <xdr:to>
      <xdr:col>17</xdr:col>
      <xdr:colOff>76200</xdr:colOff>
      <xdr:row>92</xdr:row>
      <xdr:rowOff>28574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58B96DD-6BBE-4C49-A213-5D64DD07B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185736</xdr:colOff>
      <xdr:row>124</xdr:row>
      <xdr:rowOff>33337</xdr:rowOff>
    </xdr:from>
    <xdr:to>
      <xdr:col>12</xdr:col>
      <xdr:colOff>371474</xdr:colOff>
      <xdr:row>145</xdr:row>
      <xdr:rowOff>47625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FAAFF1D-1780-4EE1-BEB6-CE93E2C80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168461</xdr:colOff>
      <xdr:row>12</xdr:row>
      <xdr:rowOff>134098</xdr:rowOff>
    </xdr:from>
    <xdr:to>
      <xdr:col>11</xdr:col>
      <xdr:colOff>244662</xdr:colOff>
      <xdr:row>32</xdr:row>
      <xdr:rowOff>57896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948F547-1E8B-4563-ACA1-48B537C23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5</xdr:row>
      <xdr:rowOff>99060</xdr:rowOff>
    </xdr:from>
    <xdr:to>
      <xdr:col>15</xdr:col>
      <xdr:colOff>563880</xdr:colOff>
      <xdr:row>23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6865D2A-F641-4B99-AF9A-BCF3BF424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434340</xdr:colOff>
      <xdr:row>24</xdr:row>
      <xdr:rowOff>129540</xdr:rowOff>
    </xdr:from>
    <xdr:to>
      <xdr:col>23</xdr:col>
      <xdr:colOff>358140</xdr:colOff>
      <xdr:row>46</xdr:row>
      <xdr:rowOff>114300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422C1BF9-A854-4ECE-B330-73C7D2B1E2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92890" y="4701540"/>
              <a:ext cx="6038850" cy="41757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18</xdr:col>
      <xdr:colOff>468085</xdr:colOff>
      <xdr:row>2</xdr:row>
      <xdr:rowOff>10886</xdr:rowOff>
    </xdr:from>
    <xdr:to>
      <xdr:col>27</xdr:col>
      <xdr:colOff>54429</xdr:colOff>
      <xdr:row>19</xdr:row>
      <xdr:rowOff>174171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D2CB331-FD0C-47B3-BC9E-1C3604FC8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6</xdr:row>
      <xdr:rowOff>80010</xdr:rowOff>
    </xdr:from>
    <xdr:to>
      <xdr:col>15</xdr:col>
      <xdr:colOff>586740</xdr:colOff>
      <xdr:row>22</xdr:row>
      <xdr:rowOff>121920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A2432E06-9284-464F-806C-1C402E3330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00600" y="1223010"/>
              <a:ext cx="4930140" cy="30899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18</xdr:row>
      <xdr:rowOff>61911</xdr:rowOff>
    </xdr:from>
    <xdr:to>
      <xdr:col>20</xdr:col>
      <xdr:colOff>76200</xdr:colOff>
      <xdr:row>39</xdr:row>
      <xdr:rowOff>142874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C751AE-08B8-4B15-8741-7C43FE9C6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10884</xdr:colOff>
      <xdr:row>4</xdr:row>
      <xdr:rowOff>63271</xdr:rowOff>
    </xdr:from>
    <xdr:to>
      <xdr:col>29</xdr:col>
      <xdr:colOff>68035</xdr:colOff>
      <xdr:row>22</xdr:row>
      <xdr:rowOff>136070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D5D14A5-FC8D-4CEE-B5A1-FDF61E539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2438-B881-42EE-BA4B-C88D1B7D047F}">
  <dimension ref="A1:M37"/>
  <sheetViews>
    <sheetView workbookViewId="0"/>
  </sheetViews>
  <sheetFormatPr defaultColWidth="25" defaultRowHeight="15"/>
  <sheetData>
    <row r="1" spans="1:13">
      <c r="A1" s="101" t="s">
        <v>272</v>
      </c>
    </row>
    <row r="2" spans="1:13">
      <c r="A2" s="100" t="s">
        <v>271</v>
      </c>
    </row>
    <row r="3" spans="1:13">
      <c r="A3" s="100" t="s">
        <v>270</v>
      </c>
    </row>
    <row r="4" spans="1:13">
      <c r="A4" s="100" t="s">
        <v>269</v>
      </c>
    </row>
    <row r="5" spans="1:13">
      <c r="A5" s="100" t="s">
        <v>268</v>
      </c>
    </row>
    <row r="6" spans="1:13">
      <c r="A6" s="100" t="s">
        <v>267</v>
      </c>
    </row>
    <row r="8" spans="1:13">
      <c r="A8" s="99" t="s">
        <v>266</v>
      </c>
      <c r="B8" s="94" t="s">
        <v>265</v>
      </c>
      <c r="C8" s="94" t="s">
        <v>264</v>
      </c>
      <c r="D8" s="94" t="s">
        <v>263</v>
      </c>
      <c r="E8" s="94" t="s">
        <v>262</v>
      </c>
      <c r="F8" s="94" t="s">
        <v>261</v>
      </c>
      <c r="G8" s="94" t="s">
        <v>260</v>
      </c>
      <c r="H8" s="94" t="s">
        <v>259</v>
      </c>
      <c r="I8" s="94" t="s">
        <v>258</v>
      </c>
      <c r="J8" s="94" t="s">
        <v>257</v>
      </c>
      <c r="K8" s="94" t="s">
        <v>256</v>
      </c>
    </row>
    <row r="9" spans="1:13">
      <c r="A9" s="99" t="s">
        <v>255</v>
      </c>
      <c r="B9" s="98" t="s">
        <v>254</v>
      </c>
      <c r="C9" s="98" t="s">
        <v>254</v>
      </c>
      <c r="D9" s="98" t="s">
        <v>254</v>
      </c>
      <c r="E9" s="98" t="s">
        <v>254</v>
      </c>
      <c r="F9" s="98" t="s">
        <v>254</v>
      </c>
      <c r="G9" s="98" t="s">
        <v>254</v>
      </c>
      <c r="H9" s="98" t="s">
        <v>254</v>
      </c>
      <c r="I9" s="98" t="s">
        <v>254</v>
      </c>
      <c r="J9" s="98" t="s">
        <v>254</v>
      </c>
      <c r="K9" s="98" t="s">
        <v>254</v>
      </c>
    </row>
    <row r="10" spans="1:13">
      <c r="A10" s="94" t="s">
        <v>253</v>
      </c>
      <c r="B10" s="95" t="s">
        <v>232</v>
      </c>
      <c r="C10" s="95" t="s">
        <v>232</v>
      </c>
      <c r="D10" s="95" t="s">
        <v>232</v>
      </c>
      <c r="E10" s="95" t="s">
        <v>232</v>
      </c>
      <c r="F10" s="95" t="s">
        <v>232</v>
      </c>
      <c r="G10" s="95" t="s">
        <v>232</v>
      </c>
      <c r="H10" s="95" t="s">
        <v>232</v>
      </c>
      <c r="I10" s="95" t="s">
        <v>232</v>
      </c>
      <c r="J10" s="95" t="s">
        <v>232</v>
      </c>
      <c r="K10" s="95" t="s">
        <v>232</v>
      </c>
    </row>
    <row r="11" spans="1:13" ht="30">
      <c r="A11" s="94" t="s">
        <v>231</v>
      </c>
      <c r="B11" s="96">
        <v>1663277.7</v>
      </c>
      <c r="C11" s="96">
        <v>1704856.7</v>
      </c>
      <c r="D11" s="96">
        <v>1744493</v>
      </c>
      <c r="E11" s="96">
        <v>1777744.4</v>
      </c>
      <c r="F11" s="96">
        <v>1804066.8</v>
      </c>
      <c r="G11" s="96">
        <v>1670011.9</v>
      </c>
      <c r="H11" s="96">
        <v>1842507.4</v>
      </c>
      <c r="I11" s="96">
        <v>1998072.6</v>
      </c>
      <c r="J11" s="96">
        <v>2131390</v>
      </c>
      <c r="K11" s="96">
        <v>2192181.6</v>
      </c>
    </row>
    <row r="12" spans="1:13">
      <c r="A12" s="94" t="s">
        <v>252</v>
      </c>
      <c r="B12" s="93">
        <v>3154746</v>
      </c>
      <c r="C12" s="93">
        <v>3169127.2</v>
      </c>
      <c r="D12" s="93">
        <v>3290293.7</v>
      </c>
      <c r="E12" s="93">
        <v>3373399.2</v>
      </c>
      <c r="F12" s="93">
        <v>3409334.4</v>
      </c>
      <c r="G12" s="93">
        <v>3143279.3</v>
      </c>
      <c r="H12" s="93">
        <v>3604862.5</v>
      </c>
      <c r="I12" s="93">
        <v>4124091</v>
      </c>
      <c r="J12" s="93">
        <v>4246517.8</v>
      </c>
      <c r="K12" s="93">
        <v>4284111.0999999996</v>
      </c>
      <c r="L12" s="97">
        <f>+L14/M14</f>
        <v>9.0299288257897431E-2</v>
      </c>
    </row>
    <row r="13" spans="1:13">
      <c r="A13" s="94" t="s">
        <v>251</v>
      </c>
      <c r="B13" s="93">
        <v>1675042.3</v>
      </c>
      <c r="C13" s="93">
        <v>1653698.5</v>
      </c>
      <c r="D13" s="93">
        <v>1738289.7</v>
      </c>
      <c r="E13" s="93">
        <v>1790945.8</v>
      </c>
      <c r="F13" s="93">
        <v>1805064.7</v>
      </c>
      <c r="G13" s="93">
        <v>1646957.5</v>
      </c>
      <c r="H13" s="93">
        <v>1960846.1</v>
      </c>
      <c r="I13" s="93">
        <v>2330484.5</v>
      </c>
      <c r="J13" s="93">
        <v>2332950.7999999998</v>
      </c>
      <c r="K13" s="93">
        <v>2325651.5</v>
      </c>
    </row>
    <row r="14" spans="1:13">
      <c r="A14" s="94" t="s">
        <v>250</v>
      </c>
      <c r="B14" s="93">
        <v>1479703.7</v>
      </c>
      <c r="C14" s="93">
        <v>1515428.7</v>
      </c>
      <c r="D14" s="93">
        <v>1552004</v>
      </c>
      <c r="E14" s="93">
        <v>1582453.4</v>
      </c>
      <c r="F14" s="93">
        <v>1604269.8</v>
      </c>
      <c r="G14" s="93">
        <v>1496321.9</v>
      </c>
      <c r="H14" s="93">
        <v>1644016.4</v>
      </c>
      <c r="I14" s="93">
        <v>1793606.6</v>
      </c>
      <c r="J14" s="93">
        <v>1913567</v>
      </c>
      <c r="K14" s="93">
        <v>1958459.6</v>
      </c>
      <c r="L14" s="96">
        <v>192463</v>
      </c>
      <c r="M14" s="96">
        <v>2131390</v>
      </c>
    </row>
    <row r="15" spans="1:13">
      <c r="A15" s="94" t="s">
        <v>249</v>
      </c>
      <c r="B15" s="93">
        <v>194746</v>
      </c>
      <c r="C15" s="93">
        <v>200681</v>
      </c>
      <c r="D15" s="93">
        <v>204246</v>
      </c>
      <c r="E15" s="93">
        <v>207549</v>
      </c>
      <c r="F15" s="93">
        <v>211738</v>
      </c>
      <c r="G15" s="93">
        <v>186747</v>
      </c>
      <c r="H15" s="93">
        <v>213200</v>
      </c>
      <c r="I15" s="93">
        <v>221586</v>
      </c>
      <c r="J15" s="93">
        <v>233314</v>
      </c>
      <c r="K15" s="93">
        <v>247370</v>
      </c>
    </row>
    <row r="16" spans="1:13">
      <c r="A16" s="94" t="s">
        <v>248</v>
      </c>
      <c r="B16" s="93">
        <v>11172</v>
      </c>
      <c r="C16" s="93">
        <v>11253</v>
      </c>
      <c r="D16" s="93">
        <v>11757</v>
      </c>
      <c r="E16" s="93">
        <v>12258</v>
      </c>
      <c r="F16" s="93">
        <v>11941</v>
      </c>
      <c r="G16" s="93">
        <v>13057</v>
      </c>
      <c r="H16" s="93">
        <v>14709</v>
      </c>
      <c r="I16" s="93">
        <v>17120</v>
      </c>
      <c r="J16" s="93">
        <v>15491</v>
      </c>
      <c r="K16" s="93">
        <v>13648</v>
      </c>
    </row>
    <row r="17" spans="1:11">
      <c r="A17" s="94" t="s">
        <v>247</v>
      </c>
      <c r="B17" s="95" t="s">
        <v>232</v>
      </c>
      <c r="C17" s="95" t="s">
        <v>232</v>
      </c>
      <c r="D17" s="95" t="s">
        <v>232</v>
      </c>
      <c r="E17" s="95" t="s">
        <v>232</v>
      </c>
      <c r="F17" s="95" t="s">
        <v>232</v>
      </c>
      <c r="G17" s="95" t="s">
        <v>232</v>
      </c>
      <c r="H17" s="95" t="s">
        <v>232</v>
      </c>
      <c r="I17" s="95" t="s">
        <v>232</v>
      </c>
      <c r="J17" s="95" t="s">
        <v>232</v>
      </c>
      <c r="K17" s="95" t="s">
        <v>232</v>
      </c>
    </row>
    <row r="18" spans="1:11" ht="30">
      <c r="A18" s="94" t="s">
        <v>231</v>
      </c>
      <c r="B18" s="93">
        <v>1663277.7</v>
      </c>
      <c r="C18" s="93">
        <v>1704856.7</v>
      </c>
      <c r="D18" s="93">
        <v>1744493</v>
      </c>
      <c r="E18" s="93">
        <v>1777744.4</v>
      </c>
      <c r="F18" s="93">
        <v>1804066.8</v>
      </c>
      <c r="G18" s="93">
        <v>1670011.9</v>
      </c>
      <c r="H18" s="93">
        <v>1842507.4</v>
      </c>
      <c r="I18" s="93">
        <v>1998072.6</v>
      </c>
      <c r="J18" s="93">
        <v>2131390</v>
      </c>
      <c r="K18" s="93">
        <v>2192181.6</v>
      </c>
    </row>
    <row r="19" spans="1:11" ht="30">
      <c r="A19" s="94" t="s">
        <v>246</v>
      </c>
      <c r="B19" s="93">
        <v>1328395.8</v>
      </c>
      <c r="C19" s="93">
        <v>1348930.2</v>
      </c>
      <c r="D19" s="93">
        <v>1380483.7</v>
      </c>
      <c r="E19" s="93">
        <v>1404188.8</v>
      </c>
      <c r="F19" s="93">
        <v>1414935.1</v>
      </c>
      <c r="G19" s="93">
        <v>1312447.1000000001</v>
      </c>
      <c r="H19" s="93">
        <v>1399524.9</v>
      </c>
      <c r="I19" s="93">
        <v>1542921.3</v>
      </c>
      <c r="J19" s="93">
        <v>1612274.3</v>
      </c>
      <c r="K19" s="93">
        <v>1651960</v>
      </c>
    </row>
    <row r="20" spans="1:11" ht="60">
      <c r="A20" s="94" t="s">
        <v>245</v>
      </c>
      <c r="B20" s="93">
        <v>1000447</v>
      </c>
      <c r="C20" s="93">
        <v>1013655.1</v>
      </c>
      <c r="D20" s="93">
        <v>1039649.5</v>
      </c>
      <c r="E20" s="93">
        <v>1058773.3999999999</v>
      </c>
      <c r="F20" s="93">
        <v>1067941.5</v>
      </c>
      <c r="G20" s="93">
        <v>958004.8</v>
      </c>
      <c r="H20" s="93">
        <v>1028546</v>
      </c>
      <c r="I20" s="93">
        <v>1156909.8999999999</v>
      </c>
      <c r="J20" s="93">
        <v>1218946.1000000001</v>
      </c>
      <c r="K20" s="93">
        <v>1240200.2</v>
      </c>
    </row>
    <row r="21" spans="1:11" ht="75">
      <c r="A21" s="94" t="s">
        <v>244</v>
      </c>
      <c r="B21" s="93">
        <v>9056.9</v>
      </c>
      <c r="C21" s="93">
        <v>8997</v>
      </c>
      <c r="D21" s="93">
        <v>9419.2000000000007</v>
      </c>
      <c r="E21" s="93">
        <v>9690.4</v>
      </c>
      <c r="F21" s="93">
        <v>9859.7000000000007</v>
      </c>
      <c r="G21" s="93">
        <v>8215.2999999999993</v>
      </c>
      <c r="H21" s="93">
        <v>9154.9</v>
      </c>
      <c r="I21" s="93">
        <v>9603.4</v>
      </c>
      <c r="J21" s="93">
        <v>10644.2</v>
      </c>
      <c r="K21" s="93">
        <v>11039.7</v>
      </c>
    </row>
    <row r="22" spans="1:11" ht="45">
      <c r="A22" s="94" t="s">
        <v>243</v>
      </c>
      <c r="B22" s="93">
        <v>318892</v>
      </c>
      <c r="C22" s="93">
        <v>326278</v>
      </c>
      <c r="D22" s="93">
        <v>331415</v>
      </c>
      <c r="E22" s="93">
        <v>335725</v>
      </c>
      <c r="F22" s="93">
        <v>337134</v>
      </c>
      <c r="G22" s="93">
        <v>346227</v>
      </c>
      <c r="H22" s="93">
        <v>361824</v>
      </c>
      <c r="I22" s="93">
        <v>376408</v>
      </c>
      <c r="J22" s="93">
        <v>382684</v>
      </c>
      <c r="K22" s="93">
        <v>400720</v>
      </c>
    </row>
    <row r="23" spans="1:11" ht="60">
      <c r="A23" s="94" t="s">
        <v>242</v>
      </c>
      <c r="B23" s="93">
        <v>185535</v>
      </c>
      <c r="C23" s="93">
        <v>187724</v>
      </c>
      <c r="D23" s="93">
        <v>191067</v>
      </c>
      <c r="E23" s="93">
        <v>193524</v>
      </c>
      <c r="F23" s="93">
        <v>194719</v>
      </c>
      <c r="G23" s="93">
        <v>200974</v>
      </c>
      <c r="H23" s="93">
        <v>213132</v>
      </c>
      <c r="I23" s="93">
        <v>221417</v>
      </c>
      <c r="J23" s="93">
        <v>226847</v>
      </c>
      <c r="K23" s="93">
        <v>234851</v>
      </c>
    </row>
    <row r="24" spans="1:11" ht="60">
      <c r="A24" s="94" t="s">
        <v>241</v>
      </c>
      <c r="B24" s="93">
        <v>133357</v>
      </c>
      <c r="C24" s="93">
        <v>138554</v>
      </c>
      <c r="D24" s="93">
        <v>140348</v>
      </c>
      <c r="E24" s="93">
        <v>142201</v>
      </c>
      <c r="F24" s="93">
        <v>142415</v>
      </c>
      <c r="G24" s="93">
        <v>145253</v>
      </c>
      <c r="H24" s="93">
        <v>148692</v>
      </c>
      <c r="I24" s="93">
        <v>154991</v>
      </c>
      <c r="J24" s="93">
        <v>155837</v>
      </c>
      <c r="K24" s="93">
        <v>165869</v>
      </c>
    </row>
    <row r="25" spans="1:11" ht="30">
      <c r="A25" s="94" t="s">
        <v>240</v>
      </c>
      <c r="B25" s="93">
        <v>1195038.8</v>
      </c>
      <c r="C25" s="93">
        <v>1210376.2</v>
      </c>
      <c r="D25" s="93">
        <v>1240135.7</v>
      </c>
      <c r="E25" s="93">
        <v>1261987.8</v>
      </c>
      <c r="F25" s="93">
        <v>1272520.1000000001</v>
      </c>
      <c r="G25" s="93">
        <v>1167194.1000000001</v>
      </c>
      <c r="H25" s="93">
        <v>1250832.8999999999</v>
      </c>
      <c r="I25" s="93">
        <v>1387930.3</v>
      </c>
      <c r="J25" s="93">
        <v>1456437.3</v>
      </c>
      <c r="K25" s="93">
        <v>1486091</v>
      </c>
    </row>
    <row r="26" spans="1:11">
      <c r="A26" s="94" t="s">
        <v>239</v>
      </c>
      <c r="B26" s="93">
        <v>287436.3</v>
      </c>
      <c r="C26" s="93">
        <v>301961.90000000002</v>
      </c>
      <c r="D26" s="93">
        <v>316964.3</v>
      </c>
      <c r="E26" s="93">
        <v>331742.59999999998</v>
      </c>
      <c r="F26" s="93">
        <v>331301.2</v>
      </c>
      <c r="G26" s="93">
        <v>298910.2</v>
      </c>
      <c r="H26" s="93">
        <v>405372.6</v>
      </c>
      <c r="I26" s="93">
        <v>491480.5</v>
      </c>
      <c r="J26" s="93">
        <v>488665.3</v>
      </c>
      <c r="K26" s="93">
        <v>490028.79999999999</v>
      </c>
    </row>
    <row r="27" spans="1:11">
      <c r="A27" s="94" t="s">
        <v>238</v>
      </c>
      <c r="B27" s="93">
        <v>284103.09999999998</v>
      </c>
      <c r="C27" s="93">
        <v>294828.79999999999</v>
      </c>
      <c r="D27" s="93">
        <v>306672.5</v>
      </c>
      <c r="E27" s="93">
        <v>319499.8</v>
      </c>
      <c r="F27" s="93">
        <v>327062.5</v>
      </c>
      <c r="G27" s="93">
        <v>303972.5</v>
      </c>
      <c r="H27" s="93">
        <v>382698.4</v>
      </c>
      <c r="I27" s="93">
        <v>435095</v>
      </c>
      <c r="J27" s="93">
        <v>479932.8</v>
      </c>
      <c r="K27" s="93">
        <v>481489.2</v>
      </c>
    </row>
    <row r="28" spans="1:11">
      <c r="A28" s="94" t="s">
        <v>237</v>
      </c>
      <c r="B28" s="93">
        <v>1660.6</v>
      </c>
      <c r="C28" s="93">
        <v>5154.3</v>
      </c>
      <c r="D28" s="93">
        <v>8382.1</v>
      </c>
      <c r="E28" s="93">
        <v>9949.4</v>
      </c>
      <c r="F28" s="93">
        <v>1885.3</v>
      </c>
      <c r="G28" s="93">
        <v>-7231.3</v>
      </c>
      <c r="H28" s="93">
        <v>20073.599999999999</v>
      </c>
      <c r="I28" s="93">
        <v>53777.9</v>
      </c>
      <c r="J28" s="93">
        <v>6363.5</v>
      </c>
      <c r="K28" s="93">
        <v>6905.9</v>
      </c>
    </row>
    <row r="29" spans="1:11">
      <c r="A29" s="94" t="s">
        <v>236</v>
      </c>
      <c r="B29" s="93">
        <v>1672.6</v>
      </c>
      <c r="C29" s="93">
        <v>1978.7</v>
      </c>
      <c r="D29" s="93">
        <v>1909.7</v>
      </c>
      <c r="E29" s="93">
        <v>2293.4</v>
      </c>
      <c r="F29" s="93">
        <v>2353.4</v>
      </c>
      <c r="G29" s="93">
        <v>2169</v>
      </c>
      <c r="H29" s="93">
        <v>2600.5</v>
      </c>
      <c r="I29" s="93">
        <v>2607.6</v>
      </c>
      <c r="J29" s="93">
        <v>2369</v>
      </c>
      <c r="K29" s="93">
        <v>1633.8</v>
      </c>
    </row>
    <row r="30" spans="1:11" ht="30">
      <c r="A30" s="94" t="s">
        <v>235</v>
      </c>
      <c r="B30" s="93">
        <v>437301.9</v>
      </c>
      <c r="C30" s="93">
        <v>437012.7</v>
      </c>
      <c r="D30" s="93">
        <v>478743.1</v>
      </c>
      <c r="E30" s="93">
        <v>505972.3</v>
      </c>
      <c r="F30" s="93">
        <v>500526</v>
      </c>
      <c r="G30" s="93">
        <v>421070.6</v>
      </c>
      <c r="H30" s="93">
        <v>536729.19999999995</v>
      </c>
      <c r="I30" s="93">
        <v>737635.7</v>
      </c>
      <c r="J30" s="93">
        <v>684306.2</v>
      </c>
      <c r="K30" s="93">
        <v>667370.9</v>
      </c>
    </row>
    <row r="31" spans="1:11" ht="30">
      <c r="A31" s="94" t="s">
        <v>234</v>
      </c>
      <c r="B31" s="93">
        <v>484747.5</v>
      </c>
      <c r="C31" s="93">
        <v>490977.4</v>
      </c>
      <c r="D31" s="93">
        <v>525788.19999999995</v>
      </c>
      <c r="E31" s="93">
        <v>547785.4</v>
      </c>
      <c r="F31" s="93">
        <v>558356.4</v>
      </c>
      <c r="G31" s="93">
        <v>479725.2</v>
      </c>
      <c r="H31" s="93">
        <v>574339.19999999995</v>
      </c>
      <c r="I31" s="93">
        <v>701306.3</v>
      </c>
      <c r="J31" s="93">
        <v>714756.6</v>
      </c>
      <c r="K31" s="93">
        <v>717563.7</v>
      </c>
    </row>
    <row r="32" spans="1:11">
      <c r="A32" s="94" t="s">
        <v>233</v>
      </c>
      <c r="B32" s="95" t="s">
        <v>232</v>
      </c>
      <c r="C32" s="95" t="s">
        <v>232</v>
      </c>
      <c r="D32" s="95" t="s">
        <v>232</v>
      </c>
      <c r="E32" s="95" t="s">
        <v>232</v>
      </c>
      <c r="F32" s="95" t="s">
        <v>232</v>
      </c>
      <c r="G32" s="95" t="s">
        <v>232</v>
      </c>
      <c r="H32" s="95" t="s">
        <v>232</v>
      </c>
      <c r="I32" s="95" t="s">
        <v>232</v>
      </c>
      <c r="J32" s="95" t="s">
        <v>232</v>
      </c>
      <c r="K32" s="95" t="s">
        <v>232</v>
      </c>
    </row>
    <row r="33" spans="1:11" ht="30">
      <c r="A33" s="94" t="s">
        <v>231</v>
      </c>
      <c r="B33" s="93">
        <v>1663277.7</v>
      </c>
      <c r="C33" s="93">
        <v>1704856.7</v>
      </c>
      <c r="D33" s="93">
        <v>1744493</v>
      </c>
      <c r="E33" s="93">
        <v>1777744.4</v>
      </c>
      <c r="F33" s="93">
        <v>1804066.8</v>
      </c>
      <c r="G33" s="93">
        <v>1670011.9</v>
      </c>
      <c r="H33" s="93">
        <v>1842507.4</v>
      </c>
      <c r="I33" s="93">
        <v>1998072.6</v>
      </c>
      <c r="J33" s="93">
        <v>2131390</v>
      </c>
      <c r="K33" s="93">
        <v>2192181.6</v>
      </c>
    </row>
    <row r="34" spans="1:11" ht="30">
      <c r="A34" s="94" t="s">
        <v>230</v>
      </c>
      <c r="B34" s="93">
        <v>649315.1</v>
      </c>
      <c r="C34" s="93">
        <v>665223.5</v>
      </c>
      <c r="D34" s="93">
        <v>682754.8</v>
      </c>
      <c r="E34" s="93">
        <v>703650.4</v>
      </c>
      <c r="F34" s="93">
        <v>718956.8</v>
      </c>
      <c r="G34" s="93">
        <v>677961.2</v>
      </c>
      <c r="H34" s="93">
        <v>738220.6</v>
      </c>
      <c r="I34" s="93">
        <v>783597.5</v>
      </c>
      <c r="J34" s="93">
        <v>823519.9</v>
      </c>
      <c r="K34" s="93">
        <v>866056.4</v>
      </c>
    </row>
    <row r="35" spans="1:11" ht="30">
      <c r="A35" s="94" t="s">
        <v>229</v>
      </c>
      <c r="B35" s="93">
        <v>792385.2</v>
      </c>
      <c r="C35" s="93">
        <v>827592.2</v>
      </c>
      <c r="D35" s="93">
        <v>839763.2</v>
      </c>
      <c r="E35" s="93">
        <v>850330</v>
      </c>
      <c r="F35" s="93">
        <v>855691.9</v>
      </c>
      <c r="G35" s="93">
        <v>797080.7</v>
      </c>
      <c r="H35" s="93">
        <v>882750.8</v>
      </c>
      <c r="I35" s="93">
        <v>982957</v>
      </c>
      <c r="J35" s="93">
        <v>1056475.8</v>
      </c>
      <c r="K35" s="93">
        <v>1055089.3</v>
      </c>
    </row>
    <row r="36" spans="1:11" ht="30">
      <c r="A36" s="94" t="s">
        <v>228</v>
      </c>
      <c r="B36" s="93">
        <v>254884.4</v>
      </c>
      <c r="C36" s="93">
        <v>248152</v>
      </c>
      <c r="D36" s="93">
        <v>255394</v>
      </c>
      <c r="E36" s="93">
        <v>259633</v>
      </c>
      <c r="F36" s="93">
        <v>264648</v>
      </c>
      <c r="G36" s="93">
        <v>234132</v>
      </c>
      <c r="H36" s="93">
        <v>265605</v>
      </c>
      <c r="I36" s="93">
        <v>284938</v>
      </c>
      <c r="J36" s="93">
        <v>295640.3</v>
      </c>
      <c r="K36" s="93">
        <v>312117.90000000002</v>
      </c>
    </row>
    <row r="37" spans="1:11">
      <c r="A37" s="94" t="s">
        <v>227</v>
      </c>
      <c r="B37" s="93">
        <v>33307</v>
      </c>
      <c r="C37" s="93">
        <v>36111</v>
      </c>
      <c r="D37" s="93">
        <v>33419</v>
      </c>
      <c r="E37" s="93">
        <v>35869</v>
      </c>
      <c r="F37" s="93">
        <v>35230</v>
      </c>
      <c r="G37" s="93">
        <v>39162</v>
      </c>
      <c r="H37" s="93">
        <v>44069</v>
      </c>
      <c r="I37" s="93">
        <v>53420</v>
      </c>
      <c r="J37" s="93">
        <v>44246</v>
      </c>
      <c r="K37" s="93">
        <v>41082</v>
      </c>
    </row>
  </sheetData>
  <mergeCells count="1">
    <mergeCell ref="B9:K9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workbookViewId="0">
      <selection activeCell="B2" sqref="B2"/>
    </sheetView>
  </sheetViews>
  <sheetFormatPr defaultColWidth="9.140625" defaultRowHeight="15"/>
  <cols>
    <col min="1" max="16384" width="9.140625" style="79"/>
  </cols>
  <sheetData>
    <row r="1" spans="1:5">
      <c r="A1" s="79" t="s">
        <v>204</v>
      </c>
      <c r="B1" s="81" t="s">
        <v>203</v>
      </c>
      <c r="C1" s="79" t="s">
        <v>202</v>
      </c>
      <c r="D1" s="79" t="s">
        <v>201</v>
      </c>
      <c r="E1" s="79" t="s">
        <v>200</v>
      </c>
    </row>
    <row r="2" spans="1:5">
      <c r="A2" s="79" t="s">
        <v>199</v>
      </c>
      <c r="B2" s="80">
        <v>1455.4911935900357</v>
      </c>
      <c r="C2" s="80">
        <v>1542.16748046875</v>
      </c>
      <c r="D2" s="80">
        <v>1302.9649658203125</v>
      </c>
      <c r="E2" s="80">
        <v>13</v>
      </c>
    </row>
    <row r="3" spans="1:5">
      <c r="A3" s="79" t="s">
        <v>198</v>
      </c>
      <c r="B3" s="80">
        <v>1532.7529328832341</v>
      </c>
      <c r="C3" s="80">
        <v>1598.2939453125</v>
      </c>
      <c r="D3" s="80">
        <v>1470.53662109375</v>
      </c>
      <c r="E3" s="80">
        <v>17</v>
      </c>
    </row>
    <row r="4" spans="1:5">
      <c r="A4" s="79" t="s">
        <v>197</v>
      </c>
      <c r="B4" s="80">
        <v>1609.5121772469429</v>
      </c>
      <c r="C4" s="80">
        <v>1696.487548828125</v>
      </c>
      <c r="D4" s="80">
        <v>1467.0787353515625</v>
      </c>
      <c r="E4" s="80">
        <v>18</v>
      </c>
    </row>
    <row r="5" spans="1:5">
      <c r="A5" s="79" t="s">
        <v>196</v>
      </c>
      <c r="B5" s="80">
        <v>1547.7768600190605</v>
      </c>
      <c r="C5" s="80">
        <v>1644.7425537109375</v>
      </c>
      <c r="D5" s="80">
        <v>1395.486328125</v>
      </c>
      <c r="E5" s="80">
        <v>15</v>
      </c>
    </row>
    <row r="6" spans="1:5">
      <c r="A6" s="79" t="s">
        <v>195</v>
      </c>
      <c r="B6" s="80">
        <v>1448.8085129389149</v>
      </c>
      <c r="C6" s="80">
        <v>1479.405029296875</v>
      </c>
      <c r="D6" s="80">
        <v>1315.2879638671875</v>
      </c>
      <c r="E6" s="80">
        <v>8</v>
      </c>
    </row>
    <row r="7" spans="1:5">
      <c r="A7" s="79" t="s">
        <v>194</v>
      </c>
      <c r="B7" s="80">
        <v>1326.4872702420928</v>
      </c>
      <c r="C7" s="80">
        <v>1432.8662109375</v>
      </c>
      <c r="D7" s="80">
        <v>1077.031982421875</v>
      </c>
      <c r="E7" s="80">
        <v>6</v>
      </c>
    </row>
    <row r="8" spans="1:5">
      <c r="A8" s="79" t="s">
        <v>193</v>
      </c>
      <c r="B8" s="80">
        <v>1506.5753081628577</v>
      </c>
      <c r="C8" s="80">
        <v>1621.0699462890625</v>
      </c>
      <c r="D8" s="80">
        <v>1347.1241455078125</v>
      </c>
      <c r="E8" s="80">
        <v>12</v>
      </c>
    </row>
    <row r="9" spans="1:5">
      <c r="A9" s="79" t="s">
        <v>192</v>
      </c>
      <c r="B9" s="80">
        <v>1407.0655472998908</v>
      </c>
      <c r="C9" s="80">
        <v>1492.5450439453125</v>
      </c>
      <c r="D9" s="80">
        <v>1207.6744384765625</v>
      </c>
      <c r="E9" s="80">
        <v>7</v>
      </c>
    </row>
    <row r="10" spans="1:5">
      <c r="A10" s="79" t="s">
        <v>191</v>
      </c>
      <c r="B10" s="80">
        <v>1394.5217572734109</v>
      </c>
      <c r="C10" s="80">
        <v>1468.7264404296875</v>
      </c>
      <c r="D10" s="80">
        <v>1039.42919921875</v>
      </c>
      <c r="E10" s="80">
        <v>3</v>
      </c>
    </row>
    <row r="11" spans="1:5">
      <c r="A11" s="79" t="s">
        <v>190</v>
      </c>
      <c r="B11" s="80">
        <v>1456.1264397797775</v>
      </c>
      <c r="C11" s="80">
        <v>1503.75830078125</v>
      </c>
      <c r="D11" s="80">
        <v>1303.0472412109375</v>
      </c>
      <c r="E11" s="80">
        <v>11</v>
      </c>
    </row>
    <row r="12" spans="1:5">
      <c r="A12" s="79" t="s">
        <v>189</v>
      </c>
      <c r="B12" s="80">
        <v>1491.0593715025789</v>
      </c>
      <c r="C12" s="80">
        <v>1554.525390625</v>
      </c>
      <c r="D12" s="80">
        <v>1379.4443359375</v>
      </c>
      <c r="E12" s="80">
        <v>14</v>
      </c>
    </row>
    <row r="13" spans="1:5">
      <c r="A13" s="79" t="s">
        <v>188</v>
      </c>
      <c r="B13" s="80">
        <v>1387.1265016218465</v>
      </c>
      <c r="C13" s="80">
        <v>1469.050048828125</v>
      </c>
      <c r="D13" s="80">
        <v>1016.1292114257813</v>
      </c>
      <c r="E13" s="80">
        <v>1</v>
      </c>
    </row>
    <row r="14" spans="1:5">
      <c r="A14" s="79" t="s">
        <v>187</v>
      </c>
      <c r="B14" s="80">
        <v>1602.0405484140231</v>
      </c>
      <c r="C14" s="80">
        <v>1683.2432861328125</v>
      </c>
      <c r="D14" s="80">
        <v>1491.2562255859375</v>
      </c>
      <c r="E14" s="80">
        <v>16</v>
      </c>
    </row>
    <row r="15" spans="1:5">
      <c r="A15" s="79" t="s">
        <v>186</v>
      </c>
      <c r="B15" s="80">
        <v>1595.5318347310354</v>
      </c>
      <c r="C15" s="80">
        <v>1667.7562255859375</v>
      </c>
      <c r="D15" s="80">
        <v>1498.4691162109375</v>
      </c>
      <c r="E15" s="80">
        <v>20</v>
      </c>
    </row>
    <row r="16" spans="1:5">
      <c r="A16" s="79" t="s">
        <v>185</v>
      </c>
      <c r="B16" s="80">
        <v>1684.508270616464</v>
      </c>
      <c r="C16" s="80">
        <v>1785.328857421875</v>
      </c>
      <c r="D16" s="80">
        <v>1507.8809814453125</v>
      </c>
      <c r="E16" s="80">
        <v>19</v>
      </c>
    </row>
    <row r="17" spans="1:5">
      <c r="A17" s="79" t="s">
        <v>184</v>
      </c>
      <c r="B17" s="80">
        <v>1454.8706526719843</v>
      </c>
      <c r="C17" s="80">
        <v>1550.69384765625</v>
      </c>
      <c r="D17" s="80">
        <v>1298.3800048828125</v>
      </c>
      <c r="E17" s="80">
        <v>9</v>
      </c>
    </row>
    <row r="18" spans="1:5">
      <c r="A18" s="79" t="s">
        <v>183</v>
      </c>
      <c r="B18" s="80">
        <v>1235.5281621163747</v>
      </c>
      <c r="C18" s="80">
        <v>1387.6700439453125</v>
      </c>
      <c r="D18" s="80">
        <v>995.431640625</v>
      </c>
      <c r="E18" s="80">
        <v>4</v>
      </c>
    </row>
    <row r="19" spans="1:5">
      <c r="A19" s="79" t="s">
        <v>182</v>
      </c>
      <c r="B19" s="80">
        <v>1459.6794305967892</v>
      </c>
      <c r="C19" s="80">
        <v>1515.2362060546875</v>
      </c>
      <c r="D19" s="80">
        <v>1368.7821044921875</v>
      </c>
      <c r="E19" s="80">
        <v>10</v>
      </c>
    </row>
    <row r="20" spans="1:5">
      <c r="A20" s="79" t="s">
        <v>181</v>
      </c>
      <c r="B20" s="80">
        <v>1272.413479241292</v>
      </c>
      <c r="C20" s="80">
        <v>1392.865966796875</v>
      </c>
      <c r="D20" s="80">
        <v>1020.9719848632813</v>
      </c>
      <c r="E20" s="80">
        <v>2</v>
      </c>
    </row>
    <row r="21" spans="1:5">
      <c r="A21" s="79" t="s">
        <v>180</v>
      </c>
      <c r="B21" s="80">
        <v>1386.2412836153901</v>
      </c>
      <c r="C21" s="80">
        <v>1472.1318359375</v>
      </c>
      <c r="D21" s="80">
        <v>1061.9525146484375</v>
      </c>
      <c r="E21" s="80">
        <v>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56"/>
  <sheetViews>
    <sheetView tabSelected="1" topLeftCell="I1" zoomScale="60" zoomScaleNormal="60" workbookViewId="0">
      <selection activeCell="AF54" sqref="AF54"/>
    </sheetView>
  </sheetViews>
  <sheetFormatPr defaultRowHeight="15"/>
  <cols>
    <col min="3" max="3" width="42.7109375" customWidth="1"/>
    <col min="4" max="4" width="25.42578125" customWidth="1"/>
    <col min="5" max="5" width="24.28515625" customWidth="1"/>
    <col min="6" max="6" width="23.42578125" customWidth="1"/>
    <col min="7" max="7" width="11.85546875" customWidth="1"/>
    <col min="8" max="8" width="25.42578125" customWidth="1"/>
    <col min="9" max="9" width="19.140625" customWidth="1"/>
    <col min="11" max="11" width="21.7109375" customWidth="1"/>
  </cols>
  <sheetData>
    <row r="2" spans="2:15">
      <c r="C2" t="s">
        <v>148</v>
      </c>
    </row>
    <row r="4" spans="2:15">
      <c r="B4">
        <f>E15/D15</f>
        <v>1.2681839151161005</v>
      </c>
      <c r="C4" s="29"/>
      <c r="D4" s="29"/>
      <c r="E4" s="29"/>
      <c r="F4" s="29"/>
      <c r="G4" t="s">
        <v>147</v>
      </c>
      <c r="H4" t="s">
        <v>146</v>
      </c>
    </row>
    <row r="5" spans="2:15">
      <c r="C5" s="29"/>
      <c r="D5" s="36" t="s">
        <v>126</v>
      </c>
      <c r="E5" s="36" t="s">
        <v>125</v>
      </c>
      <c r="F5" s="36" t="s">
        <v>145</v>
      </c>
      <c r="G5" s="32" t="s">
        <v>130</v>
      </c>
      <c r="H5" s="32" t="s">
        <v>139</v>
      </c>
      <c r="I5" s="29" t="s">
        <v>144</v>
      </c>
      <c r="K5" s="29"/>
      <c r="L5" s="29" t="s">
        <v>143</v>
      </c>
      <c r="M5" s="29"/>
    </row>
    <row r="6" spans="2:15">
      <c r="C6" s="28" t="s">
        <v>123</v>
      </c>
      <c r="D6" s="29">
        <v>59</v>
      </c>
      <c r="E6" s="29">
        <v>93.6</v>
      </c>
      <c r="F6" s="29">
        <v>34.6</v>
      </c>
      <c r="G6" s="26">
        <f t="shared" ref="G6:G15" si="0">(F6/$D$38)*100</f>
        <v>1.6259390855549407</v>
      </c>
      <c r="H6" s="34">
        <f t="shared" ref="H6:H15" si="1">G6/7</f>
        <v>0.2322770122221344</v>
      </c>
      <c r="I6" s="26">
        <f t="shared" ref="I6:I14" si="2">((E6/$D$38)*100)/7</f>
        <v>0.62835631051999363</v>
      </c>
      <c r="K6" s="28" t="s">
        <v>123</v>
      </c>
      <c r="L6" s="29">
        <v>34.6</v>
      </c>
      <c r="M6" s="29"/>
      <c r="O6" t="s">
        <v>142</v>
      </c>
    </row>
    <row r="7" spans="2:15">
      <c r="C7" s="28" t="s">
        <v>122</v>
      </c>
      <c r="D7" s="29">
        <v>37.200000000000003</v>
      </c>
      <c r="E7" s="29">
        <v>62.3</v>
      </c>
      <c r="F7" s="29">
        <v>25.1</v>
      </c>
      <c r="G7" s="26">
        <f t="shared" si="0"/>
        <v>1.1795107239141334</v>
      </c>
      <c r="H7" s="34">
        <f t="shared" si="1"/>
        <v>0.16850153198773335</v>
      </c>
      <c r="I7" s="26">
        <f t="shared" si="2"/>
        <v>0.41823288616875642</v>
      </c>
      <c r="K7" s="28" t="s">
        <v>122</v>
      </c>
      <c r="L7" s="29">
        <v>25.1</v>
      </c>
      <c r="M7" s="29"/>
      <c r="N7" s="28" t="s">
        <v>138</v>
      </c>
      <c r="O7">
        <v>1.4</v>
      </c>
    </row>
    <row r="8" spans="2:15">
      <c r="C8" s="28" t="s">
        <v>121</v>
      </c>
      <c r="D8" s="29">
        <v>8.1999999999999993</v>
      </c>
      <c r="E8" s="29">
        <v>13.1</v>
      </c>
      <c r="F8" s="29">
        <v>4.8</v>
      </c>
      <c r="G8" s="26">
        <f t="shared" si="0"/>
        <v>0.22556380377640795</v>
      </c>
      <c r="H8" s="34">
        <f t="shared" si="1"/>
        <v>3.222340053948685E-2</v>
      </c>
      <c r="I8" s="26">
        <f t="shared" si="2"/>
        <v>8.7943030639016206E-2</v>
      </c>
      <c r="K8" s="28" t="s">
        <v>121</v>
      </c>
      <c r="L8" s="29">
        <v>4.8</v>
      </c>
      <c r="M8" s="29"/>
      <c r="N8" s="28" t="s">
        <v>137</v>
      </c>
      <c r="O8">
        <v>0</v>
      </c>
    </row>
    <row r="9" spans="2:15">
      <c r="C9" s="28" t="s">
        <v>120</v>
      </c>
      <c r="D9" s="29">
        <v>0.04</v>
      </c>
      <c r="E9" s="29">
        <v>0.06</v>
      </c>
      <c r="F9" s="29">
        <v>0.02</v>
      </c>
      <c r="G9" s="26">
        <f t="shared" si="0"/>
        <v>9.3984918240169984E-4</v>
      </c>
      <c r="H9" s="34">
        <f t="shared" si="1"/>
        <v>1.3426416891452854E-4</v>
      </c>
      <c r="I9" s="26">
        <f t="shared" si="2"/>
        <v>4.0279250674358569E-4</v>
      </c>
      <c r="K9" s="28" t="s">
        <v>120</v>
      </c>
      <c r="L9" s="29">
        <v>0.02</v>
      </c>
      <c r="M9" s="29"/>
      <c r="N9" s="28" t="s">
        <v>136</v>
      </c>
      <c r="O9">
        <v>0.5</v>
      </c>
    </row>
    <row r="10" spans="2:15">
      <c r="C10" s="28" t="s">
        <v>119</v>
      </c>
      <c r="D10" s="29">
        <v>468.7</v>
      </c>
      <c r="E10" s="29">
        <v>528.79999999999995</v>
      </c>
      <c r="F10" s="29">
        <v>60.1</v>
      </c>
      <c r="G10" s="26">
        <f t="shared" si="0"/>
        <v>2.824246793117108</v>
      </c>
      <c r="H10" s="34">
        <f t="shared" si="1"/>
        <v>0.4034638275881583</v>
      </c>
      <c r="I10" s="26">
        <f t="shared" si="2"/>
        <v>3.5499446261001348</v>
      </c>
      <c r="K10" s="28" t="s">
        <v>119</v>
      </c>
      <c r="L10" s="29">
        <v>60.1</v>
      </c>
      <c r="M10" s="29"/>
      <c r="N10" s="28" t="s">
        <v>135</v>
      </c>
      <c r="O10">
        <v>19.8</v>
      </c>
    </row>
    <row r="11" spans="2:15">
      <c r="C11" s="28" t="s">
        <v>118</v>
      </c>
      <c r="D11" s="29">
        <v>46.1</v>
      </c>
      <c r="E11" s="29">
        <v>81.8</v>
      </c>
      <c r="F11" s="29">
        <v>35.700000000000003</v>
      </c>
      <c r="G11" s="26">
        <f t="shared" si="0"/>
        <v>1.6776307905870345</v>
      </c>
      <c r="H11" s="34">
        <f t="shared" si="1"/>
        <v>0.23966154151243349</v>
      </c>
      <c r="I11" s="26">
        <f t="shared" si="2"/>
        <v>0.54914045086042174</v>
      </c>
      <c r="K11" s="28" t="s">
        <v>118</v>
      </c>
      <c r="L11" s="29">
        <v>35.700000000000003</v>
      </c>
      <c r="M11" s="29"/>
      <c r="N11" s="28" t="s">
        <v>134</v>
      </c>
      <c r="O11">
        <v>0.3</v>
      </c>
    </row>
    <row r="12" spans="2:15">
      <c r="C12" s="28" t="s">
        <v>117</v>
      </c>
      <c r="D12" s="29">
        <v>22.6</v>
      </c>
      <c r="E12" s="29">
        <v>30</v>
      </c>
      <c r="F12" s="29">
        <v>7.4</v>
      </c>
      <c r="G12" s="26">
        <f t="shared" si="0"/>
        <v>0.34774419748862895</v>
      </c>
      <c r="H12" s="34">
        <f t="shared" si="1"/>
        <v>4.9677742498375567E-2</v>
      </c>
      <c r="I12" s="26">
        <f t="shared" si="2"/>
        <v>0.20139625337179282</v>
      </c>
      <c r="K12" s="28" t="s">
        <v>117</v>
      </c>
      <c r="L12" s="29">
        <v>7.4</v>
      </c>
      <c r="M12" s="29"/>
      <c r="N12" s="28" t="s">
        <v>133</v>
      </c>
      <c r="O12">
        <v>8.3000000000000007</v>
      </c>
    </row>
    <row r="13" spans="2:15">
      <c r="C13" s="28" t="s">
        <v>116</v>
      </c>
      <c r="D13" s="29">
        <v>7.5</v>
      </c>
      <c r="E13" s="29">
        <v>12</v>
      </c>
      <c r="F13" s="29">
        <v>4.5</v>
      </c>
      <c r="G13" s="26">
        <f t="shared" si="0"/>
        <v>0.21146606604038248</v>
      </c>
      <c r="H13" s="34">
        <f t="shared" si="1"/>
        <v>3.0209438005768925E-2</v>
      </c>
      <c r="I13" s="26">
        <f t="shared" si="2"/>
        <v>8.0558501348717129E-2</v>
      </c>
      <c r="K13" s="28" t="s">
        <v>116</v>
      </c>
      <c r="L13" s="29">
        <v>4.5</v>
      </c>
      <c r="M13" s="29"/>
      <c r="N13" s="28" t="s">
        <v>132</v>
      </c>
      <c r="O13">
        <v>5.4</v>
      </c>
    </row>
    <row r="14" spans="2:15">
      <c r="C14" s="28" t="s">
        <v>115</v>
      </c>
      <c r="D14" s="29">
        <v>1</v>
      </c>
      <c r="E14" s="29">
        <v>3</v>
      </c>
      <c r="F14" s="29">
        <v>2</v>
      </c>
      <c r="G14" s="26">
        <f t="shared" si="0"/>
        <v>9.3984918240169996E-2</v>
      </c>
      <c r="H14" s="34">
        <f t="shared" si="1"/>
        <v>1.3426416891452856E-2</v>
      </c>
      <c r="I14" s="26">
        <f t="shared" si="2"/>
        <v>2.0139625337179282E-2</v>
      </c>
      <c r="K14" s="28" t="s">
        <v>115</v>
      </c>
      <c r="L14" s="29">
        <v>2</v>
      </c>
      <c r="M14" s="29"/>
      <c r="N14" s="28" t="s">
        <v>131</v>
      </c>
      <c r="O14">
        <v>0</v>
      </c>
    </row>
    <row r="15" spans="2:15">
      <c r="C15" s="28" t="s">
        <v>114</v>
      </c>
      <c r="D15" s="29">
        <v>650.29999999999995</v>
      </c>
      <c r="E15" s="29">
        <v>824.7</v>
      </c>
      <c r="F15" s="35">
        <f>D15-E15</f>
        <v>-174.40000000000009</v>
      </c>
      <c r="G15" s="26">
        <f t="shared" si="0"/>
        <v>-8.1954848705428276</v>
      </c>
      <c r="H15" s="34">
        <f t="shared" si="1"/>
        <v>-1.1707835529346897</v>
      </c>
      <c r="I15" s="33">
        <f>SUM(I6:I14)</f>
        <v>5.5361144768527559</v>
      </c>
      <c r="K15" s="28" t="s">
        <v>114</v>
      </c>
      <c r="L15" s="29">
        <v>174.4</v>
      </c>
      <c r="M15" s="29"/>
      <c r="N15" s="28" t="s">
        <v>114</v>
      </c>
      <c r="O15">
        <v>35.700000000000003</v>
      </c>
    </row>
    <row r="16" spans="2:15">
      <c r="C16" s="32" t="s">
        <v>130</v>
      </c>
      <c r="D16" s="26">
        <f>(D15/$D$38)*100</f>
        <v>30.559196165791271</v>
      </c>
      <c r="E16" s="26">
        <f>(E15/$D$38)*100</f>
        <v>38.754681036334098</v>
      </c>
      <c r="F16" s="26">
        <f>(F15/$D$38)*100</f>
        <v>-8.1954848705428276</v>
      </c>
      <c r="G16" s="27"/>
      <c r="I16" s="26">
        <f>(E15/7)/D38*100</f>
        <v>5.5363830051905847</v>
      </c>
      <c r="K16" s="28" t="s">
        <v>141</v>
      </c>
      <c r="L16">
        <f>(L15/D38)*100</f>
        <v>8.195484870542824</v>
      </c>
    </row>
    <row r="17" spans="3:9">
      <c r="C17" s="28"/>
      <c r="D17" s="29"/>
      <c r="E17" s="29"/>
      <c r="F17" s="29"/>
      <c r="I17">
        <f>E15/7</f>
        <v>117.81428571428572</v>
      </c>
    </row>
    <row r="18" spans="3:9">
      <c r="C18" s="28" t="s">
        <v>140</v>
      </c>
      <c r="D18" s="29"/>
      <c r="E18" s="29"/>
      <c r="F18" s="29"/>
    </row>
    <row r="19" spans="3:9">
      <c r="C19" s="28"/>
      <c r="D19" s="29"/>
      <c r="E19" s="29"/>
      <c r="F19" s="29"/>
    </row>
    <row r="20" spans="3:9">
      <c r="C20" s="28"/>
      <c r="D20" s="29"/>
      <c r="E20" s="29"/>
      <c r="F20" s="29"/>
    </row>
    <row r="21" spans="3:9">
      <c r="C21" s="28"/>
      <c r="D21" s="29" t="s">
        <v>126</v>
      </c>
      <c r="E21" s="29" t="s">
        <v>125</v>
      </c>
      <c r="F21" s="29" t="s">
        <v>124</v>
      </c>
      <c r="G21" s="32" t="s">
        <v>130</v>
      </c>
      <c r="H21" s="32" t="s">
        <v>139</v>
      </c>
    </row>
    <row r="22" spans="3:9">
      <c r="C22" s="28" t="s">
        <v>138</v>
      </c>
      <c r="D22" s="29">
        <v>0.7</v>
      </c>
      <c r="E22" s="29">
        <v>2.1</v>
      </c>
      <c r="F22" s="29">
        <v>1.4</v>
      </c>
      <c r="G22" s="26">
        <f t="shared" ref="G22:G30" si="3">(F22/$D$38)*100</f>
        <v>6.5789442768118989E-2</v>
      </c>
      <c r="H22" s="1">
        <f t="shared" ref="H22:H30" si="4">G22/7</f>
        <v>9.3984918240169989E-3</v>
      </c>
    </row>
    <row r="23" spans="3:9">
      <c r="C23" s="28" t="s">
        <v>137</v>
      </c>
      <c r="D23" s="29">
        <v>0.3</v>
      </c>
      <c r="E23" s="29">
        <v>0.3</v>
      </c>
      <c r="F23" s="29">
        <v>0</v>
      </c>
      <c r="G23" s="26">
        <f t="shared" si="3"/>
        <v>0</v>
      </c>
      <c r="H23" s="1">
        <f t="shared" si="4"/>
        <v>0</v>
      </c>
    </row>
    <row r="24" spans="3:9">
      <c r="C24" s="28" t="s">
        <v>136</v>
      </c>
      <c r="D24" s="29">
        <v>1.1000000000000001</v>
      </c>
      <c r="E24" s="29">
        <v>1.6</v>
      </c>
      <c r="F24" s="29">
        <v>0.5</v>
      </c>
      <c r="G24" s="26">
        <f t="shared" si="3"/>
        <v>2.3496229560042499E-2</v>
      </c>
      <c r="H24" s="1">
        <f t="shared" si="4"/>
        <v>3.356604222863214E-3</v>
      </c>
    </row>
    <row r="25" spans="3:9">
      <c r="C25" s="28" t="s">
        <v>135</v>
      </c>
      <c r="D25" s="29">
        <v>26.1</v>
      </c>
      <c r="E25" s="29">
        <v>45.9</v>
      </c>
      <c r="F25" s="29">
        <v>19.8</v>
      </c>
      <c r="G25" s="26">
        <f t="shared" si="3"/>
        <v>0.93045069057768293</v>
      </c>
      <c r="H25" s="1">
        <f t="shared" si="4"/>
        <v>0.13292152722538328</v>
      </c>
    </row>
    <row r="26" spans="3:9">
      <c r="C26" s="28" t="s">
        <v>134</v>
      </c>
      <c r="D26" s="29">
        <v>0</v>
      </c>
      <c r="E26" s="29">
        <v>0.3</v>
      </c>
      <c r="F26" s="29">
        <v>0.3</v>
      </c>
      <c r="G26" s="26">
        <f t="shared" si="3"/>
        <v>1.4097737736025497E-2</v>
      </c>
      <c r="H26" s="1">
        <f t="shared" si="4"/>
        <v>2.0139625337179281E-3</v>
      </c>
    </row>
    <row r="27" spans="3:9">
      <c r="C27" s="28" t="s">
        <v>133</v>
      </c>
      <c r="D27" s="29">
        <v>15.8</v>
      </c>
      <c r="E27" s="29">
        <v>24.1</v>
      </c>
      <c r="F27" s="29">
        <v>8.3000000000000007</v>
      </c>
      <c r="G27" s="26">
        <f t="shared" si="3"/>
        <v>0.3900374106967055</v>
      </c>
      <c r="H27" s="1">
        <f t="shared" si="4"/>
        <v>5.5719630099529356E-2</v>
      </c>
    </row>
    <row r="28" spans="3:9">
      <c r="C28" s="28" t="s">
        <v>132</v>
      </c>
      <c r="D28" s="29">
        <v>0.1</v>
      </c>
      <c r="E28" s="29">
        <v>5.5</v>
      </c>
      <c r="F28" s="29">
        <v>5.4</v>
      </c>
      <c r="G28" s="26">
        <f t="shared" si="3"/>
        <v>0.25375927924845898</v>
      </c>
      <c r="H28" s="1">
        <f t="shared" si="4"/>
        <v>3.6251325606922714E-2</v>
      </c>
    </row>
    <row r="29" spans="3:9">
      <c r="C29" s="28" t="s">
        <v>131</v>
      </c>
      <c r="D29" s="29">
        <v>2</v>
      </c>
      <c r="E29" s="29">
        <v>2</v>
      </c>
      <c r="F29" s="29">
        <v>0</v>
      </c>
      <c r="G29" s="26">
        <f t="shared" si="3"/>
        <v>0</v>
      </c>
      <c r="H29" s="1">
        <f t="shared" si="4"/>
        <v>0</v>
      </c>
    </row>
    <row r="30" spans="3:9">
      <c r="C30" s="28" t="s">
        <v>114</v>
      </c>
      <c r="D30" s="29">
        <v>46.1</v>
      </c>
      <c r="E30" s="29">
        <v>81.8</v>
      </c>
      <c r="F30" s="29">
        <f>D30-E30</f>
        <v>-35.699999999999996</v>
      </c>
      <c r="G30" s="26">
        <f t="shared" si="3"/>
        <v>-1.6776307905870342</v>
      </c>
      <c r="H30" s="1">
        <f t="shared" si="4"/>
        <v>-0.23966154151243346</v>
      </c>
    </row>
    <row r="31" spans="3:9">
      <c r="C31" s="32" t="s">
        <v>130</v>
      </c>
      <c r="D31" s="26">
        <f>(D30/$D$38)*100</f>
        <v>2.1663523654359182</v>
      </c>
      <c r="E31" s="26">
        <f>(E30/$D$38)*100</f>
        <v>3.8439831560229525</v>
      </c>
      <c r="F31" s="26">
        <f>(F30/$D$38)*100</f>
        <v>-1.6776307905870342</v>
      </c>
    </row>
    <row r="35" spans="3:7" ht="15.75">
      <c r="D35" s="31"/>
      <c r="E35">
        <v>2128001</v>
      </c>
    </row>
    <row r="37" spans="3:7">
      <c r="C37" t="s">
        <v>129</v>
      </c>
      <c r="D37">
        <v>2128001</v>
      </c>
    </row>
    <row r="38" spans="3:7">
      <c r="C38" t="s">
        <v>128</v>
      </c>
      <c r="D38" s="30">
        <f>D37/1000</f>
        <v>2128.0010000000002</v>
      </c>
    </row>
    <row r="45" spans="3:7">
      <c r="C45" t="s">
        <v>127</v>
      </c>
    </row>
    <row r="46" spans="3:7">
      <c r="C46" s="29"/>
      <c r="D46" s="29" t="s">
        <v>126</v>
      </c>
      <c r="E46" s="29" t="s">
        <v>125</v>
      </c>
      <c r="F46" s="29" t="s">
        <v>124</v>
      </c>
    </row>
    <row r="47" spans="3:7">
      <c r="C47" s="28" t="s">
        <v>123</v>
      </c>
      <c r="D47" s="27">
        <f t="shared" ref="D47:F56" si="5">D6/7</f>
        <v>8.4285714285714288</v>
      </c>
      <c r="E47" s="27">
        <f t="shared" si="5"/>
        <v>13.37142857142857</v>
      </c>
      <c r="F47" s="27">
        <f t="shared" si="5"/>
        <v>4.9428571428571431</v>
      </c>
      <c r="G47" s="26">
        <f t="shared" ref="G47:G56" si="6">(F47/$D$38)*100</f>
        <v>0.23227701222213443</v>
      </c>
    </row>
    <row r="48" spans="3:7">
      <c r="C48" s="28" t="s">
        <v>122</v>
      </c>
      <c r="D48" s="27">
        <f t="shared" si="5"/>
        <v>5.3142857142857149</v>
      </c>
      <c r="E48" s="27">
        <f t="shared" si="5"/>
        <v>8.9</v>
      </c>
      <c r="F48" s="27">
        <f t="shared" si="5"/>
        <v>3.5857142857142859</v>
      </c>
      <c r="G48" s="26">
        <f t="shared" si="6"/>
        <v>0.16850153198773335</v>
      </c>
    </row>
    <row r="49" spans="3:7">
      <c r="C49" s="28" t="s">
        <v>121</v>
      </c>
      <c r="D49" s="27">
        <f t="shared" si="5"/>
        <v>1.1714285714285713</v>
      </c>
      <c r="E49" s="27">
        <f t="shared" si="5"/>
        <v>1.8714285714285714</v>
      </c>
      <c r="F49" s="27">
        <f t="shared" si="5"/>
        <v>0.68571428571428572</v>
      </c>
      <c r="G49" s="26">
        <f t="shared" si="6"/>
        <v>3.2223400539486857E-2</v>
      </c>
    </row>
    <row r="50" spans="3:7">
      <c r="C50" s="28" t="s">
        <v>120</v>
      </c>
      <c r="D50" s="27">
        <f t="shared" si="5"/>
        <v>5.7142857142857143E-3</v>
      </c>
      <c r="E50" s="27">
        <f t="shared" si="5"/>
        <v>8.5714285714285719E-3</v>
      </c>
      <c r="F50" s="27">
        <f t="shared" si="5"/>
        <v>2.8571428571428571E-3</v>
      </c>
      <c r="G50" s="26">
        <f t="shared" si="6"/>
        <v>1.3426416891452856E-4</v>
      </c>
    </row>
    <row r="51" spans="3:7">
      <c r="C51" s="28" t="s">
        <v>119</v>
      </c>
      <c r="D51" s="27">
        <f t="shared" si="5"/>
        <v>66.957142857142856</v>
      </c>
      <c r="E51" s="27">
        <f t="shared" si="5"/>
        <v>75.54285714285713</v>
      </c>
      <c r="F51" s="27">
        <f t="shared" si="5"/>
        <v>8.5857142857142854</v>
      </c>
      <c r="G51" s="26">
        <f t="shared" si="6"/>
        <v>0.40346382758815835</v>
      </c>
    </row>
    <row r="52" spans="3:7">
      <c r="C52" s="28" t="s">
        <v>118</v>
      </c>
      <c r="D52" s="27">
        <f t="shared" si="5"/>
        <v>6.5857142857142863</v>
      </c>
      <c r="E52" s="27">
        <f t="shared" si="5"/>
        <v>11.685714285714285</v>
      </c>
      <c r="F52" s="27">
        <f t="shared" si="5"/>
        <v>5.1000000000000005</v>
      </c>
      <c r="G52" s="26">
        <f t="shared" si="6"/>
        <v>0.23966154151243349</v>
      </c>
    </row>
    <row r="53" spans="3:7">
      <c r="C53" s="28" t="s">
        <v>117</v>
      </c>
      <c r="D53" s="27">
        <f t="shared" si="5"/>
        <v>3.2285714285714286</v>
      </c>
      <c r="E53" s="27">
        <f t="shared" si="5"/>
        <v>4.2857142857142856</v>
      </c>
      <c r="F53" s="27">
        <f t="shared" si="5"/>
        <v>1.0571428571428572</v>
      </c>
      <c r="G53" s="26">
        <f t="shared" si="6"/>
        <v>4.9677742498375567E-2</v>
      </c>
    </row>
    <row r="54" spans="3:7">
      <c r="C54" s="28" t="s">
        <v>116</v>
      </c>
      <c r="D54" s="27">
        <f t="shared" si="5"/>
        <v>1.0714285714285714</v>
      </c>
      <c r="E54" s="27">
        <f t="shared" si="5"/>
        <v>1.7142857142857142</v>
      </c>
      <c r="F54" s="27">
        <f t="shared" si="5"/>
        <v>0.6428571428571429</v>
      </c>
      <c r="G54" s="26">
        <f t="shared" si="6"/>
        <v>3.0209438005768929E-2</v>
      </c>
    </row>
    <row r="55" spans="3:7">
      <c r="C55" s="28" t="s">
        <v>115</v>
      </c>
      <c r="D55" s="27">
        <f t="shared" si="5"/>
        <v>0.14285714285714285</v>
      </c>
      <c r="E55" s="27">
        <f t="shared" si="5"/>
        <v>0.42857142857142855</v>
      </c>
      <c r="F55" s="27">
        <f t="shared" si="5"/>
        <v>0.2857142857142857</v>
      </c>
      <c r="G55" s="26">
        <f t="shared" si="6"/>
        <v>1.3426416891452856E-2</v>
      </c>
    </row>
    <row r="56" spans="3:7">
      <c r="C56" s="28" t="s">
        <v>114</v>
      </c>
      <c r="D56" s="27">
        <f t="shared" si="5"/>
        <v>92.899999999999991</v>
      </c>
      <c r="E56" s="27">
        <f t="shared" si="5"/>
        <v>117.81428571428572</v>
      </c>
      <c r="F56" s="27">
        <f t="shared" si="5"/>
        <v>-24.914285714285729</v>
      </c>
      <c r="G56" s="26">
        <f t="shared" si="6"/>
        <v>-1.1707835529346897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A713-C94B-4738-AE71-DC44BBD5AA18}">
  <dimension ref="A1:K29"/>
  <sheetViews>
    <sheetView topLeftCell="A13" workbookViewId="0"/>
  </sheetViews>
  <sheetFormatPr defaultColWidth="25" defaultRowHeight="15"/>
  <sheetData>
    <row r="1" spans="1:11">
      <c r="A1" s="101" t="s">
        <v>293</v>
      </c>
    </row>
    <row r="2" spans="1:11">
      <c r="A2" s="100" t="s">
        <v>271</v>
      </c>
    </row>
    <row r="3" spans="1:11">
      <c r="A3" s="100" t="s">
        <v>270</v>
      </c>
    </row>
    <row r="4" spans="1:11">
      <c r="A4" s="100" t="s">
        <v>269</v>
      </c>
    </row>
    <row r="5" spans="1:11">
      <c r="A5" s="100" t="s">
        <v>268</v>
      </c>
    </row>
    <row r="6" spans="1:11">
      <c r="A6" s="100" t="s">
        <v>292</v>
      </c>
    </row>
    <row r="7" spans="1:11">
      <c r="A7" s="100" t="s">
        <v>291</v>
      </c>
    </row>
    <row r="8" spans="1:11">
      <c r="A8" s="100" t="s">
        <v>290</v>
      </c>
    </row>
    <row r="10" spans="1:11">
      <c r="A10" s="99" t="s">
        <v>266</v>
      </c>
      <c r="B10" s="94" t="s">
        <v>289</v>
      </c>
      <c r="C10" s="94" t="s">
        <v>265</v>
      </c>
      <c r="D10" s="94" t="s">
        <v>264</v>
      </c>
      <c r="E10" s="94" t="s">
        <v>263</v>
      </c>
      <c r="F10" s="94" t="s">
        <v>262</v>
      </c>
      <c r="G10" s="94" t="s">
        <v>261</v>
      </c>
      <c r="H10" s="94" t="s">
        <v>260</v>
      </c>
      <c r="I10" s="94" t="s">
        <v>259</v>
      </c>
      <c r="J10" s="94" t="s">
        <v>258</v>
      </c>
      <c r="K10" s="94" t="s">
        <v>257</v>
      </c>
    </row>
    <row r="11" spans="1:11">
      <c r="A11" s="99" t="s">
        <v>255</v>
      </c>
      <c r="B11" s="98" t="s">
        <v>254</v>
      </c>
      <c r="C11" s="98" t="s">
        <v>254</v>
      </c>
      <c r="D11" s="98" t="s">
        <v>254</v>
      </c>
      <c r="E11" s="98" t="s">
        <v>254</v>
      </c>
      <c r="F11" s="98" t="s">
        <v>254</v>
      </c>
      <c r="G11" s="98" t="s">
        <v>254</v>
      </c>
      <c r="H11" s="98" t="s">
        <v>254</v>
      </c>
      <c r="I11" s="98" t="s">
        <v>254</v>
      </c>
      <c r="J11" s="98" t="s">
        <v>254</v>
      </c>
      <c r="K11" s="98" t="s">
        <v>254</v>
      </c>
    </row>
    <row r="12" spans="1:11">
      <c r="A12" s="94" t="s">
        <v>288</v>
      </c>
      <c r="B12" s="93">
        <v>829632</v>
      </c>
      <c r="C12" s="93">
        <v>835694</v>
      </c>
      <c r="D12" s="93">
        <v>835037</v>
      </c>
      <c r="E12" s="93">
        <v>851015</v>
      </c>
      <c r="F12" s="93">
        <v>859018</v>
      </c>
      <c r="G12" s="93">
        <v>873598</v>
      </c>
      <c r="H12" s="93">
        <v>948296</v>
      </c>
      <c r="I12" s="93">
        <v>1032343</v>
      </c>
      <c r="J12" s="93">
        <v>1096547</v>
      </c>
      <c r="K12" s="93">
        <v>1144853</v>
      </c>
    </row>
    <row r="13" spans="1:11">
      <c r="A13" s="94" t="s">
        <v>287</v>
      </c>
      <c r="B13" s="93">
        <v>771879</v>
      </c>
      <c r="C13" s="93">
        <v>768501</v>
      </c>
      <c r="D13" s="93">
        <v>779732</v>
      </c>
      <c r="E13" s="93">
        <v>784601</v>
      </c>
      <c r="F13" s="93">
        <v>801660</v>
      </c>
      <c r="G13" s="93">
        <v>812235</v>
      </c>
      <c r="H13" s="93">
        <v>858200</v>
      </c>
      <c r="I13" s="93">
        <v>886886</v>
      </c>
      <c r="J13" s="93">
        <v>935068</v>
      </c>
      <c r="K13" s="93">
        <v>952390</v>
      </c>
    </row>
    <row r="14" spans="1:11" ht="30">
      <c r="A14" s="94" t="s">
        <v>286</v>
      </c>
      <c r="B14" s="93">
        <v>165827</v>
      </c>
      <c r="C14" s="93">
        <v>164604</v>
      </c>
      <c r="D14" s="93">
        <v>167286</v>
      </c>
      <c r="E14" s="93">
        <v>168952</v>
      </c>
      <c r="F14" s="93">
        <v>172077</v>
      </c>
      <c r="G14" s="93">
        <v>173522</v>
      </c>
      <c r="H14" s="93">
        <v>174541</v>
      </c>
      <c r="I14" s="93">
        <v>181825</v>
      </c>
      <c r="J14" s="93">
        <v>183341</v>
      </c>
      <c r="K14" s="93">
        <v>187131</v>
      </c>
    </row>
    <row r="15" spans="1:11" ht="45">
      <c r="A15" s="94" t="s">
        <v>285</v>
      </c>
      <c r="B15" s="93">
        <v>44308</v>
      </c>
      <c r="C15" s="93">
        <v>43837</v>
      </c>
      <c r="D15" s="93">
        <v>44329</v>
      </c>
      <c r="E15" s="93">
        <v>45245</v>
      </c>
      <c r="F15" s="93">
        <v>46230</v>
      </c>
      <c r="G15" s="93">
        <v>45898</v>
      </c>
      <c r="H15" s="93">
        <v>46284</v>
      </c>
      <c r="I15" s="93">
        <v>47520</v>
      </c>
      <c r="J15" s="93">
        <v>50169</v>
      </c>
      <c r="K15" s="93">
        <v>53340</v>
      </c>
    </row>
    <row r="16" spans="1:11">
      <c r="A16" s="94" t="s">
        <v>251</v>
      </c>
      <c r="B16" s="93">
        <v>91867</v>
      </c>
      <c r="C16" s="93">
        <v>93266</v>
      </c>
      <c r="D16" s="93">
        <v>96900</v>
      </c>
      <c r="E16" s="93">
        <v>98765</v>
      </c>
      <c r="F16" s="93">
        <v>100520</v>
      </c>
      <c r="G16" s="93">
        <v>101050</v>
      </c>
      <c r="H16" s="93">
        <v>102351</v>
      </c>
      <c r="I16" s="93">
        <v>111433</v>
      </c>
      <c r="J16" s="93">
        <v>119900</v>
      </c>
      <c r="K16" s="93">
        <v>121490</v>
      </c>
    </row>
    <row r="17" spans="1:11" ht="30">
      <c r="A17" s="94" t="s">
        <v>284</v>
      </c>
      <c r="B17" s="93">
        <v>9711</v>
      </c>
      <c r="C17" s="93">
        <v>9754</v>
      </c>
      <c r="D17" s="93">
        <v>9922</v>
      </c>
      <c r="E17" s="93">
        <v>9945</v>
      </c>
      <c r="F17" s="93">
        <v>10105</v>
      </c>
      <c r="G17" s="93">
        <v>10241</v>
      </c>
      <c r="H17" s="93">
        <v>10425</v>
      </c>
      <c r="I17" s="93">
        <v>10838</v>
      </c>
      <c r="J17" s="93">
        <v>10923</v>
      </c>
      <c r="K17" s="93">
        <v>10851</v>
      </c>
    </row>
    <row r="18" spans="1:11">
      <c r="A18" s="94" t="s">
        <v>283</v>
      </c>
      <c r="B18" s="93">
        <v>30459</v>
      </c>
      <c r="C18" s="93">
        <v>28657</v>
      </c>
      <c r="D18" s="93">
        <v>30334</v>
      </c>
      <c r="E18" s="93">
        <v>28585</v>
      </c>
      <c r="F18" s="93">
        <v>30045</v>
      </c>
      <c r="G18" s="93">
        <v>29860</v>
      </c>
      <c r="H18" s="93">
        <v>34271</v>
      </c>
      <c r="I18" s="93">
        <v>36975</v>
      </c>
      <c r="J18" s="93">
        <v>45985</v>
      </c>
      <c r="K18" s="93">
        <v>39036</v>
      </c>
    </row>
    <row r="19" spans="1:11" ht="45">
      <c r="A19" s="94" t="s">
        <v>282</v>
      </c>
      <c r="B19" s="93">
        <v>327010</v>
      </c>
      <c r="C19" s="93">
        <v>332924</v>
      </c>
      <c r="D19" s="93">
        <v>336370</v>
      </c>
      <c r="E19" s="93">
        <v>341404</v>
      </c>
      <c r="F19" s="93">
        <v>348474</v>
      </c>
      <c r="G19" s="93">
        <v>361203</v>
      </c>
      <c r="H19" s="93">
        <v>399175</v>
      </c>
      <c r="I19" s="93">
        <v>397876</v>
      </c>
      <c r="J19" s="93">
        <v>406898</v>
      </c>
      <c r="K19" s="93">
        <v>424486</v>
      </c>
    </row>
    <row r="20" spans="1:11">
      <c r="A20" s="94" t="s">
        <v>281</v>
      </c>
      <c r="B20" s="93">
        <v>26764</v>
      </c>
      <c r="C20" s="93">
        <v>26116</v>
      </c>
      <c r="D20" s="93">
        <v>27134</v>
      </c>
      <c r="E20" s="93">
        <v>25028</v>
      </c>
      <c r="F20" s="93">
        <v>28571</v>
      </c>
      <c r="G20" s="93">
        <v>28796</v>
      </c>
      <c r="H20" s="93">
        <v>32765</v>
      </c>
      <c r="I20" s="93">
        <v>35952</v>
      </c>
      <c r="J20" s="93">
        <v>34529</v>
      </c>
      <c r="K20" s="93">
        <v>36507</v>
      </c>
    </row>
    <row r="21" spans="1:11" ht="45">
      <c r="A21" s="94" t="s">
        <v>280</v>
      </c>
      <c r="B21" s="93">
        <v>26764</v>
      </c>
      <c r="C21" s="93">
        <v>26116</v>
      </c>
      <c r="D21" s="93">
        <v>27134</v>
      </c>
      <c r="E21" s="93">
        <v>25028</v>
      </c>
      <c r="F21" s="93">
        <v>28571</v>
      </c>
      <c r="G21" s="93">
        <v>28796</v>
      </c>
      <c r="H21" s="93">
        <v>32765</v>
      </c>
      <c r="I21" s="93">
        <v>35952</v>
      </c>
      <c r="J21" s="93">
        <v>34529</v>
      </c>
      <c r="K21" s="93">
        <v>36507</v>
      </c>
    </row>
    <row r="22" spans="1:11">
      <c r="A22" s="94" t="s">
        <v>279</v>
      </c>
      <c r="B22" s="93">
        <v>1491</v>
      </c>
      <c r="C22" s="93">
        <v>1227</v>
      </c>
      <c r="D22" s="93">
        <v>1199</v>
      </c>
      <c r="E22" s="93">
        <v>1344</v>
      </c>
      <c r="F22" s="93">
        <v>1272</v>
      </c>
      <c r="G22" s="93">
        <v>1451</v>
      </c>
      <c r="H22" s="93">
        <v>1262</v>
      </c>
      <c r="I22" s="93">
        <v>1473</v>
      </c>
      <c r="J22" s="93">
        <v>1478</v>
      </c>
      <c r="K22" s="93">
        <v>1551</v>
      </c>
    </row>
    <row r="23" spans="1:11">
      <c r="A23" s="94" t="s">
        <v>278</v>
      </c>
      <c r="B23" s="93">
        <v>74442</v>
      </c>
      <c r="C23" s="93">
        <v>68116</v>
      </c>
      <c r="D23" s="93">
        <v>66258</v>
      </c>
      <c r="E23" s="93">
        <v>65333</v>
      </c>
      <c r="F23" s="93">
        <v>64366</v>
      </c>
      <c r="G23" s="93">
        <v>60214</v>
      </c>
      <c r="H23" s="93">
        <v>57126</v>
      </c>
      <c r="I23" s="93">
        <v>62994</v>
      </c>
      <c r="J23" s="93">
        <v>81845</v>
      </c>
      <c r="K23" s="93">
        <v>77998</v>
      </c>
    </row>
    <row r="24" spans="1:11" ht="30">
      <c r="A24" s="94" t="s">
        <v>277</v>
      </c>
      <c r="B24" s="93">
        <v>74442</v>
      </c>
      <c r="C24" s="93">
        <v>68116</v>
      </c>
      <c r="D24" s="93">
        <v>66258</v>
      </c>
      <c r="E24" s="93">
        <v>65333</v>
      </c>
      <c r="F24" s="93">
        <v>64366</v>
      </c>
      <c r="G24" s="93">
        <v>60214</v>
      </c>
      <c r="H24" s="93">
        <v>57126</v>
      </c>
      <c r="I24" s="93">
        <v>62994</v>
      </c>
      <c r="J24" s="93">
        <v>81845</v>
      </c>
      <c r="K24" s="93">
        <v>77998</v>
      </c>
    </row>
    <row r="25" spans="1:11" ht="30">
      <c r="A25" s="94" t="s">
        <v>276</v>
      </c>
      <c r="B25" s="96">
        <v>57753</v>
      </c>
      <c r="C25" s="96">
        <v>67193</v>
      </c>
      <c r="D25" s="96">
        <v>55305</v>
      </c>
      <c r="E25" s="96">
        <v>66414</v>
      </c>
      <c r="F25" s="96">
        <v>57358</v>
      </c>
      <c r="G25" s="96">
        <v>61363</v>
      </c>
      <c r="H25" s="96">
        <v>90096</v>
      </c>
      <c r="I25" s="96">
        <v>145457</v>
      </c>
      <c r="J25" s="96">
        <v>161479</v>
      </c>
      <c r="K25" s="96">
        <v>192463</v>
      </c>
    </row>
    <row r="26" spans="1:11" ht="45">
      <c r="A26" s="94" t="s">
        <v>275</v>
      </c>
      <c r="B26" s="93">
        <v>602</v>
      </c>
      <c r="C26" s="93">
        <v>503</v>
      </c>
      <c r="D26" s="93">
        <v>332</v>
      </c>
      <c r="E26" s="93">
        <v>411</v>
      </c>
      <c r="F26" s="93">
        <v>329</v>
      </c>
      <c r="G26" s="93">
        <v>473</v>
      </c>
      <c r="H26" s="93">
        <v>631</v>
      </c>
      <c r="I26" s="93">
        <v>810</v>
      </c>
      <c r="J26" s="93">
        <v>947</v>
      </c>
      <c r="K26" s="93">
        <v>1187</v>
      </c>
    </row>
    <row r="27" spans="1:11" ht="30">
      <c r="A27" s="94" t="s">
        <v>274</v>
      </c>
      <c r="B27" s="93">
        <v>19404</v>
      </c>
      <c r="C27" s="93">
        <v>26249</v>
      </c>
      <c r="D27" s="93">
        <v>16137</v>
      </c>
      <c r="E27" s="93">
        <v>27791</v>
      </c>
      <c r="F27" s="93">
        <v>18936</v>
      </c>
      <c r="G27" s="93">
        <v>18842</v>
      </c>
      <c r="H27" s="93">
        <v>43326</v>
      </c>
      <c r="I27" s="93">
        <v>91933</v>
      </c>
      <c r="J27" s="93">
        <v>101004</v>
      </c>
      <c r="K27" s="93">
        <v>124092</v>
      </c>
    </row>
    <row r="28" spans="1:11" ht="45">
      <c r="A28" s="94" t="s">
        <v>273</v>
      </c>
      <c r="B28" s="93">
        <v>19404</v>
      </c>
      <c r="C28" s="93">
        <v>26249</v>
      </c>
      <c r="D28" s="93">
        <v>16137</v>
      </c>
      <c r="E28" s="93">
        <v>27791</v>
      </c>
      <c r="F28" s="93">
        <v>18936</v>
      </c>
      <c r="G28" s="93">
        <v>18842</v>
      </c>
      <c r="H28" s="93">
        <v>43326</v>
      </c>
      <c r="I28" s="93">
        <v>91933</v>
      </c>
      <c r="J28" s="93">
        <v>101004</v>
      </c>
      <c r="K28" s="93">
        <v>124092</v>
      </c>
    </row>
    <row r="29" spans="1:11">
      <c r="A29" s="94" t="s">
        <v>239</v>
      </c>
      <c r="B29" s="102">
        <v>37747</v>
      </c>
      <c r="C29" s="102">
        <v>40441</v>
      </c>
      <c r="D29" s="102">
        <v>38836</v>
      </c>
      <c r="E29" s="102">
        <v>38212</v>
      </c>
      <c r="F29" s="102">
        <v>38093</v>
      </c>
      <c r="G29" s="102">
        <v>42048</v>
      </c>
      <c r="H29" s="102">
        <v>46139</v>
      </c>
      <c r="I29" s="102">
        <v>52714</v>
      </c>
      <c r="J29" s="102">
        <v>59528</v>
      </c>
      <c r="K29" s="102">
        <v>67184</v>
      </c>
    </row>
  </sheetData>
  <mergeCells count="1">
    <mergeCell ref="B11:K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4FF2B-DBAB-4144-9E5F-2CA7A8E0CE8A}">
  <dimension ref="A1:N13"/>
  <sheetViews>
    <sheetView topLeftCell="A16" zoomScale="85" zoomScaleNormal="85" workbookViewId="0"/>
  </sheetViews>
  <sheetFormatPr defaultRowHeight="15"/>
  <cols>
    <col min="1" max="1" width="23.7109375" customWidth="1"/>
    <col min="2" max="11" width="13.42578125" customWidth="1"/>
    <col min="14" max="14" width="9.140625" customWidth="1"/>
  </cols>
  <sheetData>
    <row r="1" spans="1:14" ht="26.25">
      <c r="A1" s="105" t="s">
        <v>304</v>
      </c>
    </row>
    <row r="2" spans="1:14" ht="26.25">
      <c r="A2" s="105" t="s">
        <v>303</v>
      </c>
    </row>
    <row r="3" spans="1:14">
      <c r="A3" s="99" t="s">
        <v>299</v>
      </c>
      <c r="B3" s="94" t="s">
        <v>265</v>
      </c>
      <c r="C3" s="94" t="s">
        <v>264</v>
      </c>
      <c r="D3" s="94" t="s">
        <v>263</v>
      </c>
      <c r="E3" s="94" t="s">
        <v>262</v>
      </c>
      <c r="F3" s="94" t="s">
        <v>261</v>
      </c>
      <c r="G3" s="94" t="s">
        <v>260</v>
      </c>
      <c r="H3" s="94" t="s">
        <v>259</v>
      </c>
      <c r="I3" s="94" t="s">
        <v>258</v>
      </c>
      <c r="J3" s="94" t="s">
        <v>257</v>
      </c>
      <c r="K3" s="94" t="s">
        <v>256</v>
      </c>
      <c r="L3" s="94" t="s">
        <v>298</v>
      </c>
      <c r="M3" s="94" t="s">
        <v>297</v>
      </c>
      <c r="N3" s="94" t="s">
        <v>296</v>
      </c>
    </row>
    <row r="4" spans="1:14" ht="30">
      <c r="A4" s="94" t="s">
        <v>302</v>
      </c>
      <c r="B4" s="96">
        <v>1663277.7</v>
      </c>
      <c r="C4" s="96">
        <v>1704856.7</v>
      </c>
      <c r="D4" s="96">
        <v>1744493</v>
      </c>
      <c r="E4" s="96">
        <v>1777744.4</v>
      </c>
      <c r="F4" s="96">
        <v>1804066.8</v>
      </c>
      <c r="G4" s="96">
        <v>1670011.9</v>
      </c>
      <c r="H4" s="96">
        <v>1842507.4</v>
      </c>
      <c r="I4" s="96">
        <v>1998072.6</v>
      </c>
      <c r="J4" s="96">
        <v>2131390</v>
      </c>
      <c r="K4" s="96">
        <v>2192181.6</v>
      </c>
      <c r="L4" s="104">
        <v>2256114</v>
      </c>
      <c r="M4" s="104">
        <v>2323480</v>
      </c>
      <c r="N4" s="104">
        <v>2383966</v>
      </c>
    </row>
    <row r="5" spans="1:14" ht="45" customHeight="1">
      <c r="A5" s="94" t="s">
        <v>301</v>
      </c>
      <c r="B5" s="96">
        <v>67193</v>
      </c>
      <c r="C5" s="96">
        <v>55305</v>
      </c>
      <c r="D5" s="96">
        <v>66414</v>
      </c>
      <c r="E5" s="96">
        <v>57358</v>
      </c>
      <c r="F5" s="96">
        <v>61363</v>
      </c>
      <c r="G5" s="96">
        <v>90096</v>
      </c>
      <c r="H5" s="96">
        <v>145457</v>
      </c>
      <c r="I5" s="96">
        <v>161479</v>
      </c>
      <c r="J5" s="96">
        <v>192463</v>
      </c>
      <c r="K5" s="104">
        <v>115559</v>
      </c>
      <c r="L5" s="104">
        <v>120668</v>
      </c>
      <c r="M5" s="104">
        <v>120849</v>
      </c>
      <c r="N5" s="104">
        <v>106182</v>
      </c>
    </row>
    <row r="6" spans="1:14">
      <c r="A6" s="94" t="s">
        <v>300</v>
      </c>
      <c r="B6" s="102">
        <v>40441</v>
      </c>
      <c r="C6" s="102">
        <v>38836</v>
      </c>
      <c r="D6" s="102">
        <v>38212</v>
      </c>
      <c r="E6" s="102">
        <v>38093</v>
      </c>
      <c r="F6" s="102">
        <v>42048</v>
      </c>
      <c r="G6" s="102">
        <v>46139</v>
      </c>
      <c r="H6" s="102">
        <v>52714</v>
      </c>
      <c r="I6" s="102">
        <v>59528</v>
      </c>
      <c r="J6" s="102">
        <v>67184</v>
      </c>
      <c r="K6" s="104">
        <v>74979</v>
      </c>
      <c r="L6" s="104">
        <v>79729</v>
      </c>
      <c r="M6" s="104">
        <v>83966</v>
      </c>
      <c r="N6" s="104">
        <v>80728</v>
      </c>
    </row>
    <row r="7" spans="1:14">
      <c r="A7" s="99" t="s">
        <v>299</v>
      </c>
      <c r="B7" s="94" t="s">
        <v>265</v>
      </c>
      <c r="C7" s="94" t="s">
        <v>264</v>
      </c>
      <c r="D7" s="94" t="s">
        <v>263</v>
      </c>
      <c r="E7" s="94" t="s">
        <v>262</v>
      </c>
      <c r="F7" s="94" t="s">
        <v>261</v>
      </c>
      <c r="G7" s="94" t="s">
        <v>260</v>
      </c>
      <c r="H7" s="94" t="s">
        <v>259</v>
      </c>
      <c r="I7" s="94" t="s">
        <v>258</v>
      </c>
      <c r="J7" s="94" t="s">
        <v>257</v>
      </c>
      <c r="K7" s="94" t="s">
        <v>256</v>
      </c>
      <c r="L7" s="94" t="s">
        <v>298</v>
      </c>
      <c r="M7" s="94" t="s">
        <v>297</v>
      </c>
      <c r="N7" s="94" t="s">
        <v>296</v>
      </c>
    </row>
    <row r="8" spans="1:14" ht="30">
      <c r="A8" s="103" t="s">
        <v>295</v>
      </c>
      <c r="B8" s="1">
        <f>(B5/$B$4)*100</f>
        <v>4.0397944372127395</v>
      </c>
      <c r="C8" s="1">
        <f>(C5/$B$4)*100</f>
        <v>3.3250611127654754</v>
      </c>
      <c r="D8" s="1">
        <f>(D5/$B$4)*100</f>
        <v>3.992959203384979</v>
      </c>
      <c r="E8" s="1">
        <f>(E5/$B$4)*100</f>
        <v>3.4484920948558382</v>
      </c>
      <c r="F8" s="1">
        <f>(F5/$B$4)*100</f>
        <v>3.6892817116468288</v>
      </c>
      <c r="G8" s="1">
        <f>(G5/$B$4)*100</f>
        <v>5.4167743606494572</v>
      </c>
      <c r="H8" s="1">
        <f>(H5/$B$4)*100</f>
        <v>8.7452023194924102</v>
      </c>
      <c r="I8" s="1">
        <f>(I5/$B$4)*100</f>
        <v>9.7084810311591383</v>
      </c>
      <c r="J8" s="1">
        <f>(J5/$B$4)*100</f>
        <v>11.571308868026067</v>
      </c>
      <c r="K8" s="1">
        <f>(K5/$B$4)*100</f>
        <v>6.9476672476279822</v>
      </c>
      <c r="L8" s="1">
        <f>(L5/$B$4)*100</f>
        <v>7.2548318299463759</v>
      </c>
      <c r="M8" s="1">
        <f>(M5/$B$4)*100</f>
        <v>7.2657139574467928</v>
      </c>
      <c r="N8" s="1">
        <f>(N5/$B$4)*100</f>
        <v>6.3839008964047315</v>
      </c>
    </row>
    <row r="9" spans="1:14" ht="30">
      <c r="A9" s="103" t="s">
        <v>294</v>
      </c>
      <c r="B9" s="1">
        <f>(B6/$B$4)*100</f>
        <v>2.4314039682008604</v>
      </c>
      <c r="C9" s="1">
        <f>(C6/$B$4)*100</f>
        <v>2.3349077547303136</v>
      </c>
      <c r="D9" s="1">
        <f>(D6/$B$4)*100</f>
        <v>2.2973914698669979</v>
      </c>
      <c r="E9" s="1">
        <f>(E6/$B$4)*100</f>
        <v>2.2902369219523595</v>
      </c>
      <c r="F9" s="1">
        <f>(F6/$B$4)*100</f>
        <v>2.5280204261741739</v>
      </c>
      <c r="G9" s="1">
        <f>(G6/$B$4)*100</f>
        <v>2.7739805565841471</v>
      </c>
      <c r="H9" s="1">
        <f>(H6/$B$4)*100</f>
        <v>3.1692843594307796</v>
      </c>
      <c r="I9" s="1">
        <f>(I6/$B$4)*100</f>
        <v>3.578957380358073</v>
      </c>
      <c r="J9" s="1">
        <f>(J6/$B$4)*100</f>
        <v>4.0392533369502885</v>
      </c>
      <c r="K9" s="1">
        <f>(K6/$B$4)*100</f>
        <v>4.507906286484813</v>
      </c>
      <c r="L9" s="1">
        <f>(L6/$B$4)*100</f>
        <v>4.7934869805565246</v>
      </c>
      <c r="M9" s="1">
        <f>(M6/$B$4)*100</f>
        <v>5.0482249596684907</v>
      </c>
      <c r="N9" s="1">
        <f>(N6/$B$4)*100</f>
        <v>4.8535491096886592</v>
      </c>
    </row>
    <row r="11" spans="1:14">
      <c r="A11" s="30"/>
    </row>
    <row r="13" spans="1:14">
      <c r="L13" s="30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zoomScale="55" zoomScaleNormal="55" workbookViewId="0">
      <pane xSplit="1" ySplit="10" topLeftCell="Y47" activePane="bottomRight" state="frozen"/>
      <selection pane="topRight"/>
      <selection pane="bottomLeft"/>
      <selection pane="bottomRight" activeCell="AB72" sqref="AB72"/>
    </sheetView>
  </sheetViews>
  <sheetFormatPr defaultColWidth="9.140625" defaultRowHeight="11.45" customHeight="1"/>
  <cols>
    <col min="1" max="1" width="19.85546875" style="2" customWidth="1"/>
    <col min="2" max="35" width="14.140625" style="2" customWidth="1"/>
    <col min="36" max="16384" width="9.140625" style="2"/>
  </cols>
  <sheetData>
    <row r="1" spans="1:35" ht="15">
      <c r="A1" s="17" t="s">
        <v>0</v>
      </c>
    </row>
    <row r="2" spans="1:35" ht="15">
      <c r="A2" s="17" t="s">
        <v>1</v>
      </c>
      <c r="B2" s="18" t="s">
        <v>2</v>
      </c>
    </row>
    <row r="3" spans="1:35" ht="15">
      <c r="A3" s="17" t="s">
        <v>3</v>
      </c>
      <c r="B3" s="17" t="s">
        <v>4</v>
      </c>
    </row>
    <row r="4" spans="1:35" ht="15"/>
    <row r="5" spans="1:35" ht="15">
      <c r="A5" s="18" t="s">
        <v>5</v>
      </c>
      <c r="B5" s="17" t="s">
        <v>6</v>
      </c>
    </row>
    <row r="6" spans="1:35" ht="15">
      <c r="A6" s="18" t="s">
        <v>7</v>
      </c>
      <c r="B6" s="17" t="s">
        <v>8</v>
      </c>
    </row>
    <row r="7" spans="1:35" ht="15">
      <c r="A7" s="18" t="s">
        <v>9</v>
      </c>
      <c r="B7" s="17" t="s">
        <v>10</v>
      </c>
    </row>
    <row r="8" spans="1:35" ht="15"/>
    <row r="9" spans="1:35" ht="15">
      <c r="A9" s="13" t="s">
        <v>11</v>
      </c>
      <c r="B9" s="6" t="s">
        <v>12</v>
      </c>
      <c r="C9" s="6" t="s">
        <v>13</v>
      </c>
      <c r="D9" s="6" t="s">
        <v>14</v>
      </c>
      <c r="E9" s="6" t="s">
        <v>15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6" t="s">
        <v>21</v>
      </c>
      <c r="L9" s="6" t="s">
        <v>22</v>
      </c>
      <c r="M9" s="6" t="s">
        <v>23</v>
      </c>
      <c r="N9" s="6" t="s">
        <v>24</v>
      </c>
      <c r="O9" s="6" t="s">
        <v>25</v>
      </c>
      <c r="P9" s="6" t="s">
        <v>26</v>
      </c>
      <c r="Q9" s="6" t="s">
        <v>27</v>
      </c>
      <c r="R9" s="6" t="s">
        <v>28</v>
      </c>
      <c r="S9" s="6" t="s">
        <v>29</v>
      </c>
      <c r="T9" s="6" t="s">
        <v>30</v>
      </c>
      <c r="U9" s="6" t="s">
        <v>31</v>
      </c>
      <c r="V9" s="6" t="s">
        <v>32</v>
      </c>
      <c r="W9" s="6" t="s">
        <v>33</v>
      </c>
      <c r="X9" s="6" t="s">
        <v>34</v>
      </c>
      <c r="Y9" s="6" t="s">
        <v>35</v>
      </c>
      <c r="Z9" s="6" t="s">
        <v>36</v>
      </c>
      <c r="AA9" s="6" t="s">
        <v>37</v>
      </c>
      <c r="AB9" s="6" t="s">
        <v>38</v>
      </c>
      <c r="AC9" s="6" t="s">
        <v>39</v>
      </c>
      <c r="AD9" s="6" t="s">
        <v>40</v>
      </c>
      <c r="AE9" s="6" t="s">
        <v>41</v>
      </c>
      <c r="AF9" s="6" t="s">
        <v>42</v>
      </c>
      <c r="AG9" s="6" t="s">
        <v>43</v>
      </c>
      <c r="AH9" s="6" t="s">
        <v>44</v>
      </c>
      <c r="AI9" s="6" t="s">
        <v>45</v>
      </c>
    </row>
    <row r="10" spans="1:35" ht="15">
      <c r="A10" s="25" t="s">
        <v>46</v>
      </c>
      <c r="B10" s="24" t="s">
        <v>47</v>
      </c>
      <c r="C10" s="24" t="s">
        <v>47</v>
      </c>
      <c r="D10" s="24" t="s">
        <v>47</v>
      </c>
      <c r="E10" s="24" t="s">
        <v>47</v>
      </c>
      <c r="F10" s="24" t="s">
        <v>47</v>
      </c>
      <c r="G10" s="24" t="s">
        <v>47</v>
      </c>
      <c r="H10" s="24" t="s">
        <v>47</v>
      </c>
      <c r="I10" s="24" t="s">
        <v>47</v>
      </c>
      <c r="J10" s="24" t="s">
        <v>47</v>
      </c>
      <c r="K10" s="24" t="s">
        <v>47</v>
      </c>
      <c r="L10" s="24" t="s">
        <v>47</v>
      </c>
      <c r="M10" s="24" t="s">
        <v>47</v>
      </c>
      <c r="N10" s="24" t="s">
        <v>47</v>
      </c>
      <c r="O10" s="24" t="s">
        <v>47</v>
      </c>
      <c r="P10" s="24" t="s">
        <v>47</v>
      </c>
      <c r="Q10" s="24" t="s">
        <v>47</v>
      </c>
      <c r="R10" s="24" t="s">
        <v>47</v>
      </c>
      <c r="S10" s="24" t="s">
        <v>47</v>
      </c>
      <c r="T10" s="24" t="s">
        <v>47</v>
      </c>
      <c r="U10" s="24" t="s">
        <v>47</v>
      </c>
      <c r="V10" s="24" t="s">
        <v>47</v>
      </c>
      <c r="W10" s="24" t="s">
        <v>47</v>
      </c>
      <c r="X10" s="24" t="s">
        <v>47</v>
      </c>
      <c r="Y10" s="24" t="s">
        <v>47</v>
      </c>
      <c r="Z10" s="24" t="s">
        <v>47</v>
      </c>
      <c r="AA10" s="24" t="s">
        <v>47</v>
      </c>
      <c r="AB10" s="24" t="s">
        <v>47</v>
      </c>
      <c r="AC10" s="24" t="s">
        <v>47</v>
      </c>
      <c r="AD10" s="24" t="s">
        <v>47</v>
      </c>
      <c r="AE10" s="24" t="s">
        <v>47</v>
      </c>
      <c r="AF10" s="24" t="s">
        <v>47</v>
      </c>
      <c r="AG10" s="24" t="s">
        <v>47</v>
      </c>
      <c r="AH10" s="24" t="s">
        <v>47</v>
      </c>
      <c r="AI10" s="24" t="s">
        <v>47</v>
      </c>
    </row>
    <row r="11" spans="1:35" ht="15">
      <c r="A11" s="7" t="s">
        <v>48</v>
      </c>
      <c r="B11" s="20">
        <v>14.3</v>
      </c>
      <c r="C11" s="20">
        <v>14.6</v>
      </c>
      <c r="D11" s="20">
        <v>14.5</v>
      </c>
      <c r="E11" s="20">
        <v>14.3</v>
      </c>
      <c r="F11" s="20">
        <v>14.8</v>
      </c>
      <c r="G11" s="20">
        <v>14.9</v>
      </c>
      <c r="H11" s="20">
        <v>15.2</v>
      </c>
      <c r="I11" s="20">
        <v>14.4</v>
      </c>
      <c r="J11" s="20">
        <v>14.8</v>
      </c>
      <c r="K11" s="20">
        <v>14.2</v>
      </c>
      <c r="L11" s="20">
        <v>14.3</v>
      </c>
      <c r="M11" s="20">
        <v>14.1</v>
      </c>
      <c r="N11" s="21">
        <v>14</v>
      </c>
      <c r="O11" s="21">
        <v>14</v>
      </c>
      <c r="P11" s="21">
        <v>14</v>
      </c>
      <c r="Q11" s="20">
        <v>13.7</v>
      </c>
      <c r="R11" s="20">
        <v>13.3</v>
      </c>
      <c r="S11" s="20">
        <v>12.9</v>
      </c>
      <c r="T11" s="20">
        <v>12.8</v>
      </c>
      <c r="U11" s="20">
        <v>11.6</v>
      </c>
      <c r="V11" s="20">
        <v>12.2</v>
      </c>
      <c r="W11" s="20">
        <v>11.1</v>
      </c>
      <c r="X11" s="20">
        <v>10.8</v>
      </c>
      <c r="Y11" s="20">
        <v>10.7</v>
      </c>
      <c r="Z11" s="20">
        <v>10.1</v>
      </c>
      <c r="AA11" s="20">
        <v>10.5</v>
      </c>
      <c r="AB11" s="20">
        <v>10.3</v>
      </c>
      <c r="AC11" s="20">
        <v>10.199999999999999</v>
      </c>
      <c r="AD11" s="20">
        <v>10.199999999999999</v>
      </c>
      <c r="AE11" s="20">
        <v>10.1</v>
      </c>
      <c r="AF11" s="20">
        <v>9.1999999999999993</v>
      </c>
      <c r="AG11" s="20">
        <v>9.4</v>
      </c>
      <c r="AH11" s="20">
        <v>8.8000000000000007</v>
      </c>
      <c r="AI11" s="20">
        <v>8.3000000000000007</v>
      </c>
    </row>
    <row r="12" spans="1:35" ht="15">
      <c r="A12" s="7" t="s">
        <v>49</v>
      </c>
      <c r="B12" s="22">
        <v>9.4</v>
      </c>
      <c r="C12" s="22">
        <v>7.4</v>
      </c>
      <c r="D12" s="22">
        <v>6.9</v>
      </c>
      <c r="E12" s="22">
        <v>6.8</v>
      </c>
      <c r="F12" s="22">
        <v>6.4</v>
      </c>
      <c r="G12" s="22">
        <v>6.6</v>
      </c>
      <c r="H12" s="22">
        <v>6.8</v>
      </c>
      <c r="I12" s="22">
        <v>6.4</v>
      </c>
      <c r="J12" s="23">
        <v>6</v>
      </c>
      <c r="K12" s="22">
        <v>5.2</v>
      </c>
      <c r="L12" s="23">
        <v>5</v>
      </c>
      <c r="M12" s="22">
        <v>5.8</v>
      </c>
      <c r="N12" s="22">
        <v>5.6</v>
      </c>
      <c r="O12" s="22">
        <v>6.3</v>
      </c>
      <c r="P12" s="22">
        <v>6.1</v>
      </c>
      <c r="Q12" s="22">
        <v>6.1</v>
      </c>
      <c r="R12" s="22">
        <v>6.7</v>
      </c>
      <c r="S12" s="22">
        <v>7.1</v>
      </c>
      <c r="T12" s="22">
        <v>7.2</v>
      </c>
      <c r="U12" s="23">
        <v>6</v>
      </c>
      <c r="V12" s="22">
        <v>6.5</v>
      </c>
      <c r="W12" s="22">
        <v>7.7</v>
      </c>
      <c r="X12" s="22">
        <v>7.1</v>
      </c>
      <c r="Y12" s="22">
        <v>6.6</v>
      </c>
      <c r="Z12" s="23">
        <v>7</v>
      </c>
      <c r="AA12" s="22">
        <v>7.6</v>
      </c>
      <c r="AB12" s="23">
        <v>7</v>
      </c>
      <c r="AC12" s="22">
        <v>7.4</v>
      </c>
      <c r="AD12" s="22">
        <v>6.8</v>
      </c>
      <c r="AE12" s="22">
        <v>6.8</v>
      </c>
      <c r="AF12" s="22">
        <v>5.9</v>
      </c>
      <c r="AG12" s="22">
        <v>6.9</v>
      </c>
      <c r="AH12" s="22">
        <v>7.6</v>
      </c>
      <c r="AI12" s="22">
        <v>5.7</v>
      </c>
    </row>
    <row r="13" spans="1:35" ht="15">
      <c r="A13" s="7" t="s">
        <v>50</v>
      </c>
      <c r="B13" s="20">
        <v>18.100000000000001</v>
      </c>
      <c r="C13" s="20">
        <v>16.3</v>
      </c>
      <c r="D13" s="20">
        <v>15.7</v>
      </c>
      <c r="E13" s="21">
        <v>15</v>
      </c>
      <c r="F13" s="20">
        <v>14.3</v>
      </c>
      <c r="G13" s="20">
        <v>14.2</v>
      </c>
      <c r="H13" s="20">
        <v>14.5</v>
      </c>
      <c r="I13" s="20">
        <v>14.2</v>
      </c>
      <c r="J13" s="20">
        <v>13.7</v>
      </c>
      <c r="K13" s="20">
        <v>12.7</v>
      </c>
      <c r="L13" s="20">
        <v>13.6</v>
      </c>
      <c r="M13" s="20">
        <v>13.7</v>
      </c>
      <c r="N13" s="20">
        <v>13.4</v>
      </c>
      <c r="O13" s="20">
        <v>13.6</v>
      </c>
      <c r="P13" s="20">
        <v>13.8</v>
      </c>
      <c r="Q13" s="20">
        <v>13.6</v>
      </c>
      <c r="R13" s="20">
        <v>13.7</v>
      </c>
      <c r="S13" s="20">
        <v>13.8</v>
      </c>
      <c r="T13" s="20">
        <v>13.1</v>
      </c>
      <c r="U13" s="20">
        <v>12.2</v>
      </c>
      <c r="V13" s="20">
        <v>12.5</v>
      </c>
      <c r="W13" s="20">
        <v>12.2</v>
      </c>
      <c r="X13" s="20">
        <v>11.8</v>
      </c>
      <c r="Y13" s="20">
        <v>11.4</v>
      </c>
      <c r="Z13" s="20">
        <v>11.2</v>
      </c>
      <c r="AA13" s="20">
        <v>11.2</v>
      </c>
      <c r="AB13" s="20">
        <v>11.4</v>
      </c>
      <c r="AC13" s="20">
        <v>11.6</v>
      </c>
      <c r="AD13" s="20">
        <v>11.8</v>
      </c>
      <c r="AE13" s="20">
        <v>11.8</v>
      </c>
      <c r="AF13" s="20">
        <v>11.2</v>
      </c>
      <c r="AG13" s="20">
        <v>11.6</v>
      </c>
      <c r="AH13" s="20">
        <v>10.9</v>
      </c>
      <c r="AI13" s="20">
        <v>9.1</v>
      </c>
    </row>
    <row r="14" spans="1:35" ht="15">
      <c r="A14" s="7" t="s">
        <v>51</v>
      </c>
      <c r="B14" s="22">
        <v>15.4</v>
      </c>
      <c r="C14" s="22">
        <v>17.3</v>
      </c>
      <c r="D14" s="22">
        <v>16.3</v>
      </c>
      <c r="E14" s="22">
        <v>16.399999999999999</v>
      </c>
      <c r="F14" s="23">
        <v>17</v>
      </c>
      <c r="G14" s="22">
        <v>16.399999999999999</v>
      </c>
      <c r="H14" s="22">
        <v>18.7</v>
      </c>
      <c r="I14" s="22">
        <v>16.899999999999999</v>
      </c>
      <c r="J14" s="22">
        <v>16.100000000000001</v>
      </c>
      <c r="K14" s="22">
        <v>15.5</v>
      </c>
      <c r="L14" s="22">
        <v>14.6</v>
      </c>
      <c r="M14" s="22">
        <v>14.8</v>
      </c>
      <c r="N14" s="22">
        <v>14.8</v>
      </c>
      <c r="O14" s="22">
        <v>15.7</v>
      </c>
      <c r="P14" s="22">
        <v>14.5</v>
      </c>
      <c r="Q14" s="22">
        <v>13.6</v>
      </c>
      <c r="R14" s="22">
        <v>15.1</v>
      </c>
      <c r="S14" s="22">
        <v>14.2</v>
      </c>
      <c r="T14" s="22">
        <v>13.2</v>
      </c>
      <c r="U14" s="22">
        <v>12.5</v>
      </c>
      <c r="V14" s="22">
        <v>12.2</v>
      </c>
      <c r="W14" s="22">
        <v>11.1</v>
      </c>
      <c r="X14" s="22">
        <v>10.199999999999999</v>
      </c>
      <c r="Y14" s="22">
        <v>10.4</v>
      </c>
      <c r="Z14" s="22">
        <v>9.6</v>
      </c>
      <c r="AA14" s="22">
        <v>8.9</v>
      </c>
      <c r="AB14" s="22">
        <v>9.3000000000000007</v>
      </c>
      <c r="AC14" s="22">
        <v>8.8000000000000007</v>
      </c>
      <c r="AD14" s="22">
        <v>9.1</v>
      </c>
      <c r="AE14" s="22">
        <v>8.1999999999999993</v>
      </c>
      <c r="AF14" s="22">
        <v>7.7</v>
      </c>
      <c r="AG14" s="22">
        <v>7.6</v>
      </c>
      <c r="AH14" s="22">
        <v>7.2</v>
      </c>
      <c r="AI14" s="22">
        <v>6.5</v>
      </c>
    </row>
    <row r="15" spans="1:35" ht="15">
      <c r="A15" s="7" t="s">
        <v>52</v>
      </c>
      <c r="B15" s="20">
        <v>16.2</v>
      </c>
      <c r="C15" s="20">
        <v>14.9</v>
      </c>
      <c r="D15" s="20">
        <v>14.1</v>
      </c>
      <c r="E15" s="20">
        <v>13.8</v>
      </c>
      <c r="F15" s="20">
        <v>13.7</v>
      </c>
      <c r="G15" s="20">
        <v>13.7</v>
      </c>
      <c r="H15" s="20">
        <v>13.8</v>
      </c>
      <c r="I15" s="20">
        <v>13.4</v>
      </c>
      <c r="J15" s="21">
        <v>13</v>
      </c>
      <c r="K15" s="20">
        <v>12.6</v>
      </c>
      <c r="L15" s="20">
        <v>12.7</v>
      </c>
      <c r="M15" s="20">
        <v>12.8</v>
      </c>
      <c r="N15" s="20">
        <v>12.9</v>
      </c>
      <c r="O15" s="20">
        <v>12.9</v>
      </c>
      <c r="P15" s="20">
        <v>12.5</v>
      </c>
      <c r="Q15" s="20">
        <v>12.3</v>
      </c>
      <c r="R15" s="20">
        <v>12.3</v>
      </c>
      <c r="S15" s="20">
        <v>11.8</v>
      </c>
      <c r="T15" s="20">
        <v>11.8</v>
      </c>
      <c r="U15" s="21">
        <v>11</v>
      </c>
      <c r="V15" s="20">
        <v>11.4</v>
      </c>
      <c r="W15" s="20">
        <v>11.3</v>
      </c>
      <c r="X15" s="20">
        <v>11.4</v>
      </c>
      <c r="Y15" s="20">
        <v>11.6</v>
      </c>
      <c r="Z15" s="20">
        <v>11.2</v>
      </c>
      <c r="AA15" s="20">
        <v>11.1</v>
      </c>
      <c r="AB15" s="21">
        <v>11</v>
      </c>
      <c r="AC15" s="20">
        <v>10.7</v>
      </c>
      <c r="AD15" s="20">
        <v>11.3</v>
      </c>
      <c r="AE15" s="20">
        <v>10.5</v>
      </c>
      <c r="AF15" s="20">
        <v>9.6999999999999993</v>
      </c>
      <c r="AG15" s="20">
        <v>9.9</v>
      </c>
      <c r="AH15" s="20">
        <v>9.9</v>
      </c>
      <c r="AI15" s="20">
        <v>8.9</v>
      </c>
    </row>
    <row r="16" spans="1:35" ht="15">
      <c r="A16" s="7" t="s">
        <v>53</v>
      </c>
      <c r="B16" s="22">
        <v>22.5</v>
      </c>
      <c r="C16" s="22">
        <v>20.9</v>
      </c>
      <c r="D16" s="22">
        <v>15.1</v>
      </c>
      <c r="E16" s="22">
        <v>11.3</v>
      </c>
      <c r="F16" s="22">
        <v>12.2</v>
      </c>
      <c r="G16" s="22">
        <v>10.8</v>
      </c>
      <c r="H16" s="22">
        <v>11.4</v>
      </c>
      <c r="I16" s="22">
        <v>11.2</v>
      </c>
      <c r="J16" s="22">
        <v>10.4</v>
      </c>
      <c r="K16" s="22">
        <v>10.4</v>
      </c>
      <c r="L16" s="22">
        <v>10.4</v>
      </c>
      <c r="M16" s="22">
        <v>11.2</v>
      </c>
      <c r="N16" s="22">
        <v>11.6</v>
      </c>
      <c r="O16" s="22">
        <v>13.7</v>
      </c>
      <c r="P16" s="22">
        <v>13.2</v>
      </c>
      <c r="Q16" s="22">
        <v>12.3</v>
      </c>
      <c r="R16" s="22">
        <v>10.199999999999999</v>
      </c>
      <c r="S16" s="22">
        <v>12.6</v>
      </c>
      <c r="T16" s="22">
        <v>11.3</v>
      </c>
      <c r="U16" s="22">
        <v>8.6</v>
      </c>
      <c r="V16" s="22">
        <v>12.3</v>
      </c>
      <c r="W16" s="22">
        <v>13.3</v>
      </c>
      <c r="X16" s="22">
        <v>13.8</v>
      </c>
      <c r="Y16" s="22">
        <v>16.100000000000001</v>
      </c>
      <c r="Z16" s="22">
        <v>16.100000000000001</v>
      </c>
      <c r="AA16" s="22">
        <v>14.2</v>
      </c>
      <c r="AB16" s="22">
        <v>16.100000000000001</v>
      </c>
      <c r="AC16" s="22">
        <v>16.899999999999999</v>
      </c>
      <c r="AD16" s="22">
        <v>17.600000000000001</v>
      </c>
      <c r="AE16" s="22">
        <v>13.3</v>
      </c>
      <c r="AF16" s="22">
        <v>9.4</v>
      </c>
      <c r="AG16" s="22">
        <v>10.1</v>
      </c>
      <c r="AH16" s="22">
        <v>10.6</v>
      </c>
      <c r="AI16" s="22">
        <v>9.5</v>
      </c>
    </row>
    <row r="17" spans="1:35" ht="15">
      <c r="A17" s="7" t="s">
        <v>54</v>
      </c>
      <c r="B17" s="20">
        <v>17.3</v>
      </c>
      <c r="C17" s="20">
        <v>17.399999999999999</v>
      </c>
      <c r="D17" s="20">
        <v>17.2</v>
      </c>
      <c r="E17" s="20">
        <v>17.3</v>
      </c>
      <c r="F17" s="20">
        <v>17.7</v>
      </c>
      <c r="G17" s="20">
        <v>18.3</v>
      </c>
      <c r="H17" s="20">
        <v>18.600000000000001</v>
      </c>
      <c r="I17" s="20">
        <v>18.600000000000001</v>
      </c>
      <c r="J17" s="20">
        <v>19.100000000000001</v>
      </c>
      <c r="K17" s="20">
        <v>19.2</v>
      </c>
      <c r="L17" s="20">
        <v>19.600000000000001</v>
      </c>
      <c r="M17" s="20">
        <v>20.2</v>
      </c>
      <c r="N17" s="20">
        <v>19.3</v>
      </c>
      <c r="O17" s="20">
        <v>19.2</v>
      </c>
      <c r="P17" s="20">
        <v>18.399999999999999</v>
      </c>
      <c r="Q17" s="20">
        <v>18.399999999999999</v>
      </c>
      <c r="R17" s="20">
        <v>17.7</v>
      </c>
      <c r="S17" s="20">
        <v>16.8</v>
      </c>
      <c r="T17" s="20">
        <v>16.100000000000001</v>
      </c>
      <c r="U17" s="20">
        <v>14.6</v>
      </c>
      <c r="V17" s="20">
        <v>14.7</v>
      </c>
      <c r="W17" s="20">
        <v>13.5</v>
      </c>
      <c r="X17" s="20">
        <v>13.4</v>
      </c>
      <c r="Y17" s="20">
        <v>13.4</v>
      </c>
      <c r="Z17" s="20">
        <v>13.4</v>
      </c>
      <c r="AA17" s="20">
        <v>13.7</v>
      </c>
      <c r="AB17" s="20">
        <v>13.8</v>
      </c>
      <c r="AC17" s="20">
        <v>13.9</v>
      </c>
      <c r="AD17" s="20">
        <v>13.4</v>
      </c>
      <c r="AE17" s="20">
        <v>12.8</v>
      </c>
      <c r="AF17" s="20">
        <v>12.4</v>
      </c>
      <c r="AG17" s="20">
        <v>12.6</v>
      </c>
      <c r="AH17" s="21">
        <v>12</v>
      </c>
      <c r="AI17" s="20">
        <v>11.1</v>
      </c>
    </row>
    <row r="18" spans="1:35" ht="15">
      <c r="A18" s="7" t="s">
        <v>55</v>
      </c>
      <c r="B18" s="23">
        <v>10</v>
      </c>
      <c r="C18" s="22">
        <v>9.8000000000000007</v>
      </c>
      <c r="D18" s="22">
        <v>9.9</v>
      </c>
      <c r="E18" s="22">
        <v>9.6999999999999993</v>
      </c>
      <c r="F18" s="23">
        <v>10</v>
      </c>
      <c r="G18" s="22">
        <v>10.1</v>
      </c>
      <c r="H18" s="22">
        <v>10.4</v>
      </c>
      <c r="I18" s="22">
        <v>10.8</v>
      </c>
      <c r="J18" s="22">
        <v>11.3</v>
      </c>
      <c r="K18" s="22">
        <v>11.2</v>
      </c>
      <c r="L18" s="22">
        <v>11.5</v>
      </c>
      <c r="M18" s="22">
        <v>11.5</v>
      </c>
      <c r="N18" s="22">
        <v>11.4</v>
      </c>
      <c r="O18" s="22">
        <v>11.8</v>
      </c>
      <c r="P18" s="22">
        <v>11.8</v>
      </c>
      <c r="Q18" s="22">
        <v>12.1</v>
      </c>
      <c r="R18" s="22">
        <v>11.8</v>
      </c>
      <c r="S18" s="22">
        <v>12.1</v>
      </c>
      <c r="T18" s="22">
        <v>11.7</v>
      </c>
      <c r="U18" s="23">
        <v>11</v>
      </c>
      <c r="V18" s="22">
        <v>10.4</v>
      </c>
      <c r="W18" s="22">
        <v>10.199999999999999</v>
      </c>
      <c r="X18" s="22">
        <v>9.9</v>
      </c>
      <c r="Y18" s="22">
        <v>9.1999999999999993</v>
      </c>
      <c r="Z18" s="23">
        <v>9</v>
      </c>
      <c r="AA18" s="22">
        <v>8.6</v>
      </c>
      <c r="AB18" s="22">
        <v>8.1999999999999993</v>
      </c>
      <c r="AC18" s="22">
        <v>8.6</v>
      </c>
      <c r="AD18" s="22">
        <v>8.1999999999999993</v>
      </c>
      <c r="AE18" s="22">
        <v>7.6</v>
      </c>
      <c r="AF18" s="22">
        <v>6.6</v>
      </c>
      <c r="AG18" s="22">
        <v>6.9</v>
      </c>
      <c r="AH18" s="23">
        <v>7</v>
      </c>
      <c r="AI18" s="22">
        <v>6.5</v>
      </c>
    </row>
    <row r="19" spans="1:35" ht="15">
      <c r="A19" s="7" t="s">
        <v>56</v>
      </c>
      <c r="B19" s="20">
        <v>6.4</v>
      </c>
      <c r="C19" s="20">
        <v>6.6</v>
      </c>
      <c r="D19" s="20">
        <v>6.8</v>
      </c>
      <c r="E19" s="20">
        <v>6.5</v>
      </c>
      <c r="F19" s="20">
        <v>6.9</v>
      </c>
      <c r="G19" s="20">
        <v>7.2</v>
      </c>
      <c r="H19" s="21">
        <v>7</v>
      </c>
      <c r="I19" s="20">
        <v>7.3</v>
      </c>
      <c r="J19" s="20">
        <v>7.5</v>
      </c>
      <c r="K19" s="21">
        <v>8</v>
      </c>
      <c r="L19" s="20">
        <v>8.3000000000000007</v>
      </c>
      <c r="M19" s="20">
        <v>8.1999999999999993</v>
      </c>
      <c r="N19" s="20">
        <v>8.5</v>
      </c>
      <c r="O19" s="20">
        <v>8.5</v>
      </c>
      <c r="P19" s="20">
        <v>8.6999999999999993</v>
      </c>
      <c r="Q19" s="20">
        <v>8.9</v>
      </c>
      <c r="R19" s="20">
        <v>8.6</v>
      </c>
      <c r="S19" s="20">
        <v>8.6999999999999993</v>
      </c>
      <c r="T19" s="20">
        <v>7.9</v>
      </c>
      <c r="U19" s="21">
        <v>7</v>
      </c>
      <c r="V19" s="20">
        <v>6.6</v>
      </c>
      <c r="W19" s="20">
        <v>6.5</v>
      </c>
      <c r="X19" s="20">
        <v>6.4</v>
      </c>
      <c r="Y19" s="20">
        <v>5.9</v>
      </c>
      <c r="Z19" s="20">
        <v>5.9</v>
      </c>
      <c r="AA19" s="21">
        <v>6</v>
      </c>
      <c r="AB19" s="20">
        <v>5.8</v>
      </c>
      <c r="AC19" s="21">
        <v>6</v>
      </c>
      <c r="AD19" s="20">
        <v>5.9</v>
      </c>
      <c r="AE19" s="20">
        <v>5.5</v>
      </c>
      <c r="AF19" s="20">
        <v>4.5999999999999996</v>
      </c>
      <c r="AG19" s="21">
        <v>5</v>
      </c>
      <c r="AH19" s="20">
        <v>5.0999999999999996</v>
      </c>
      <c r="AI19" s="20">
        <v>4.5</v>
      </c>
    </row>
    <row r="20" spans="1:35" ht="15">
      <c r="A20" s="7" t="s">
        <v>57</v>
      </c>
      <c r="B20" s="23">
        <v>9</v>
      </c>
      <c r="C20" s="22">
        <v>9.4</v>
      </c>
      <c r="D20" s="22">
        <v>9.1999999999999993</v>
      </c>
      <c r="E20" s="22">
        <v>8.6999999999999993</v>
      </c>
      <c r="F20" s="22">
        <v>8.6</v>
      </c>
      <c r="G20" s="22">
        <v>8.6</v>
      </c>
      <c r="H20" s="22">
        <v>8.8000000000000007</v>
      </c>
      <c r="I20" s="22">
        <v>8.6</v>
      </c>
      <c r="J20" s="22">
        <v>8.6999999999999993</v>
      </c>
      <c r="K20" s="22">
        <v>8.5</v>
      </c>
      <c r="L20" s="22">
        <v>8.6</v>
      </c>
      <c r="M20" s="22">
        <v>8.4</v>
      </c>
      <c r="N20" s="22">
        <v>8.1</v>
      </c>
      <c r="O20" s="23">
        <v>8</v>
      </c>
      <c r="P20" s="23">
        <v>8</v>
      </c>
      <c r="Q20" s="22">
        <v>7.9</v>
      </c>
      <c r="R20" s="22">
        <v>7.7</v>
      </c>
      <c r="S20" s="22">
        <v>7.6</v>
      </c>
      <c r="T20" s="22">
        <v>7.5</v>
      </c>
      <c r="U20" s="22">
        <v>7.3</v>
      </c>
      <c r="V20" s="22">
        <v>7.3</v>
      </c>
      <c r="W20" s="22">
        <v>6.9</v>
      </c>
      <c r="X20" s="22">
        <v>6.8</v>
      </c>
      <c r="Y20" s="22">
        <v>6.7</v>
      </c>
      <c r="Z20" s="22">
        <v>6.2</v>
      </c>
      <c r="AA20" s="22">
        <v>6.3</v>
      </c>
      <c r="AB20" s="22">
        <v>6.4</v>
      </c>
      <c r="AC20" s="22">
        <v>6.5</v>
      </c>
      <c r="AD20" s="22">
        <v>6.1</v>
      </c>
      <c r="AE20" s="23">
        <v>6</v>
      </c>
      <c r="AF20" s="22">
        <v>5.3</v>
      </c>
      <c r="AG20" s="22">
        <v>5.7</v>
      </c>
      <c r="AH20" s="22">
        <v>5.4</v>
      </c>
      <c r="AI20" s="23">
        <v>5</v>
      </c>
    </row>
    <row r="21" spans="1:35" ht="15">
      <c r="A21" s="7" t="s">
        <v>58</v>
      </c>
      <c r="B21" s="20">
        <v>5.3</v>
      </c>
      <c r="C21" s="20">
        <v>3.7</v>
      </c>
      <c r="D21" s="20">
        <v>3.4</v>
      </c>
      <c r="E21" s="20">
        <v>3.3</v>
      </c>
      <c r="F21" s="21">
        <v>3</v>
      </c>
      <c r="G21" s="20">
        <v>3.1</v>
      </c>
      <c r="H21" s="20">
        <v>3.3</v>
      </c>
      <c r="I21" s="20">
        <v>3.8</v>
      </c>
      <c r="J21" s="20">
        <v>3.9</v>
      </c>
      <c r="K21" s="21">
        <v>4</v>
      </c>
      <c r="L21" s="20">
        <v>4.3</v>
      </c>
      <c r="M21" s="20">
        <v>4.4000000000000004</v>
      </c>
      <c r="N21" s="20">
        <v>4.5999999999999996</v>
      </c>
      <c r="O21" s="20">
        <v>5.0999999999999996</v>
      </c>
      <c r="P21" s="21">
        <v>5</v>
      </c>
      <c r="Q21" s="20">
        <v>5.0999999999999996</v>
      </c>
      <c r="R21" s="20">
        <v>5.2</v>
      </c>
      <c r="S21" s="20">
        <v>5.8</v>
      </c>
      <c r="T21" s="20">
        <v>5.6</v>
      </c>
      <c r="U21" s="21">
        <v>5</v>
      </c>
      <c r="V21" s="21">
        <v>5</v>
      </c>
      <c r="W21" s="20">
        <v>5.2</v>
      </c>
      <c r="X21" s="20">
        <v>4.9000000000000004</v>
      </c>
      <c r="Y21" s="20">
        <v>4.5</v>
      </c>
      <c r="Z21" s="20">
        <v>4.4000000000000004</v>
      </c>
      <c r="AA21" s="20">
        <v>4.5999999999999996</v>
      </c>
      <c r="AB21" s="20">
        <v>4.7</v>
      </c>
      <c r="AC21" s="20">
        <v>5.2</v>
      </c>
      <c r="AD21" s="20">
        <v>4.8</v>
      </c>
      <c r="AE21" s="20">
        <v>4.8</v>
      </c>
      <c r="AF21" s="20">
        <v>4.7</v>
      </c>
      <c r="AG21" s="20">
        <v>4.8</v>
      </c>
      <c r="AH21" s="20">
        <v>5.0999999999999996</v>
      </c>
      <c r="AI21" s="20">
        <v>5.2</v>
      </c>
    </row>
    <row r="22" spans="1:35" ht="15">
      <c r="A22" s="7" t="s">
        <v>59</v>
      </c>
      <c r="B22" s="22">
        <v>9.1999999999999993</v>
      </c>
      <c r="C22" s="22">
        <v>8.9</v>
      </c>
      <c r="D22" s="22">
        <v>8.9</v>
      </c>
      <c r="E22" s="23">
        <v>9</v>
      </c>
      <c r="F22" s="22">
        <v>8.6999999999999993</v>
      </c>
      <c r="G22" s="23">
        <v>9</v>
      </c>
      <c r="H22" s="22">
        <v>8.9</v>
      </c>
      <c r="I22" s="22">
        <v>9.1999999999999993</v>
      </c>
      <c r="J22" s="22">
        <v>9.5</v>
      </c>
      <c r="K22" s="22">
        <v>9.4</v>
      </c>
      <c r="L22" s="22">
        <v>9.5</v>
      </c>
      <c r="M22" s="22">
        <v>9.4</v>
      </c>
      <c r="N22" s="22">
        <v>9.4</v>
      </c>
      <c r="O22" s="22">
        <v>9.8000000000000007</v>
      </c>
      <c r="P22" s="22">
        <v>9.6999999999999993</v>
      </c>
      <c r="Q22" s="22">
        <v>9.6999999999999993</v>
      </c>
      <c r="R22" s="22">
        <v>9.4</v>
      </c>
      <c r="S22" s="22">
        <v>9.6999999999999993</v>
      </c>
      <c r="T22" s="22">
        <v>9.1</v>
      </c>
      <c r="U22" s="23">
        <v>8</v>
      </c>
      <c r="V22" s="22">
        <v>8.1</v>
      </c>
      <c r="W22" s="22">
        <v>7.9</v>
      </c>
      <c r="X22" s="22">
        <v>7.8</v>
      </c>
      <c r="Y22" s="22">
        <v>6.9</v>
      </c>
      <c r="Z22" s="22">
        <v>6.5</v>
      </c>
      <c r="AA22" s="22">
        <v>6.7</v>
      </c>
      <c r="AB22" s="22">
        <v>6.6</v>
      </c>
      <c r="AC22" s="22">
        <v>6.8</v>
      </c>
      <c r="AD22" s="22">
        <v>6.3</v>
      </c>
      <c r="AE22" s="22">
        <v>6.2</v>
      </c>
      <c r="AF22" s="22">
        <v>5.7</v>
      </c>
      <c r="AG22" s="22">
        <v>6.3</v>
      </c>
      <c r="AH22" s="22">
        <v>6.3</v>
      </c>
      <c r="AI22" s="22">
        <v>5.6</v>
      </c>
    </row>
    <row r="23" spans="1:35" ht="15">
      <c r="A23" s="7" t="s">
        <v>60</v>
      </c>
      <c r="B23" s="20">
        <v>9.4</v>
      </c>
      <c r="C23" s="20">
        <v>9.9</v>
      </c>
      <c r="D23" s="20">
        <v>10.4</v>
      </c>
      <c r="E23" s="20">
        <v>10.6</v>
      </c>
      <c r="F23" s="20">
        <v>10.8</v>
      </c>
      <c r="G23" s="20">
        <v>10.4</v>
      </c>
      <c r="H23" s="20">
        <v>10.8</v>
      </c>
      <c r="I23" s="20">
        <v>10.8</v>
      </c>
      <c r="J23" s="20">
        <v>11.1</v>
      </c>
      <c r="K23" s="20">
        <v>11.4</v>
      </c>
      <c r="L23" s="20">
        <v>11.8</v>
      </c>
      <c r="M23" s="20">
        <v>11.5</v>
      </c>
      <c r="N23" s="20">
        <v>11.7</v>
      </c>
      <c r="O23" s="21">
        <v>12</v>
      </c>
      <c r="P23" s="20">
        <v>12.2</v>
      </c>
      <c r="Q23" s="20">
        <v>12.2</v>
      </c>
      <c r="R23" s="20">
        <v>12.3</v>
      </c>
      <c r="S23" s="20">
        <v>12.5</v>
      </c>
      <c r="T23" s="20">
        <v>12.4</v>
      </c>
      <c r="U23" s="20">
        <v>11.7</v>
      </c>
      <c r="V23" s="20">
        <v>11.1</v>
      </c>
      <c r="W23" s="20">
        <v>10.4</v>
      </c>
      <c r="X23" s="20">
        <v>9.6</v>
      </c>
      <c r="Y23" s="20">
        <v>8.8000000000000007</v>
      </c>
      <c r="Z23" s="20">
        <v>9.4</v>
      </c>
      <c r="AA23" s="20">
        <v>9.5</v>
      </c>
      <c r="AB23" s="20">
        <v>10.1</v>
      </c>
      <c r="AC23" s="21">
        <v>10</v>
      </c>
      <c r="AD23" s="20">
        <v>9.8000000000000007</v>
      </c>
      <c r="AE23" s="20">
        <v>9.1999999999999993</v>
      </c>
      <c r="AF23" s="20">
        <v>8.6999999999999993</v>
      </c>
      <c r="AG23" s="20">
        <v>8.8000000000000007</v>
      </c>
      <c r="AH23" s="20">
        <v>8.6999999999999993</v>
      </c>
      <c r="AI23" s="20">
        <v>8.6</v>
      </c>
    </row>
    <row r="24" spans="1:35" ht="15">
      <c r="A24" s="7" t="s">
        <v>61</v>
      </c>
      <c r="B24" s="22">
        <v>5.0999999999999996</v>
      </c>
      <c r="C24" s="22">
        <v>4.2</v>
      </c>
      <c r="D24" s="22">
        <v>2.2999999999999998</v>
      </c>
      <c r="E24" s="22">
        <v>1.1000000000000001</v>
      </c>
      <c r="F24" s="22">
        <v>-0.8</v>
      </c>
      <c r="G24" s="22">
        <v>-0.9</v>
      </c>
      <c r="H24" s="23">
        <v>-1</v>
      </c>
      <c r="I24" s="22">
        <v>-0.5</v>
      </c>
      <c r="J24" s="22">
        <v>-0.4</v>
      </c>
      <c r="K24" s="22">
        <v>0.9</v>
      </c>
      <c r="L24" s="22">
        <v>-0.8</v>
      </c>
      <c r="M24" s="23">
        <v>-1</v>
      </c>
      <c r="N24" s="22">
        <v>-0.2</v>
      </c>
      <c r="O24" s="23">
        <v>0</v>
      </c>
      <c r="P24" s="22">
        <v>1.6</v>
      </c>
      <c r="Q24" s="23">
        <v>2</v>
      </c>
      <c r="R24" s="22">
        <v>1.9</v>
      </c>
      <c r="S24" s="22">
        <v>2.2999999999999998</v>
      </c>
      <c r="T24" s="22">
        <v>1.9</v>
      </c>
      <c r="U24" s="22">
        <v>3.2</v>
      </c>
      <c r="V24" s="22">
        <v>4.7</v>
      </c>
      <c r="W24" s="22">
        <v>4.2</v>
      </c>
      <c r="X24" s="22">
        <v>3.5</v>
      </c>
      <c r="Y24" s="22">
        <v>4.0999999999999996</v>
      </c>
      <c r="Z24" s="22">
        <v>6.1</v>
      </c>
      <c r="AA24" s="22">
        <v>5.6</v>
      </c>
      <c r="AB24" s="22">
        <v>4.7</v>
      </c>
      <c r="AC24" s="23">
        <v>4</v>
      </c>
      <c r="AD24" s="22">
        <v>5.6</v>
      </c>
      <c r="AE24" s="22">
        <v>4.7</v>
      </c>
      <c r="AF24" s="22">
        <v>5.8</v>
      </c>
      <c r="AG24" s="22">
        <v>6.7</v>
      </c>
      <c r="AH24" s="22">
        <v>8.4</v>
      </c>
      <c r="AI24" s="22">
        <v>7.8</v>
      </c>
    </row>
    <row r="25" spans="1:35" ht="15">
      <c r="A25" s="7" t="s">
        <v>62</v>
      </c>
      <c r="B25" s="20">
        <v>11.7</v>
      </c>
      <c r="C25" s="21">
        <v>12</v>
      </c>
      <c r="D25" s="20">
        <v>7.1</v>
      </c>
      <c r="E25" s="21">
        <v>5</v>
      </c>
      <c r="F25" s="20">
        <v>4.8</v>
      </c>
      <c r="G25" s="20">
        <v>4.9000000000000004</v>
      </c>
      <c r="H25" s="20">
        <v>6.6</v>
      </c>
      <c r="I25" s="20">
        <v>6.2</v>
      </c>
      <c r="J25" s="20">
        <v>4.3</v>
      </c>
      <c r="K25" s="20">
        <v>3.7</v>
      </c>
      <c r="L25" s="20">
        <v>2.6</v>
      </c>
      <c r="M25" s="20">
        <v>3.5</v>
      </c>
      <c r="N25" s="20">
        <v>3.9</v>
      </c>
      <c r="O25" s="20">
        <v>4.0999999999999996</v>
      </c>
      <c r="P25" s="20">
        <v>4.5999999999999996</v>
      </c>
      <c r="Q25" s="20">
        <v>5.0999999999999996</v>
      </c>
      <c r="R25" s="20">
        <v>5.5</v>
      </c>
      <c r="S25" s="20">
        <v>5.6</v>
      </c>
      <c r="T25" s="20">
        <v>5.2</v>
      </c>
      <c r="U25" s="20">
        <v>3.8</v>
      </c>
      <c r="V25" s="20">
        <v>3.1</v>
      </c>
      <c r="W25" s="20">
        <v>3.3</v>
      </c>
      <c r="X25" s="20">
        <v>3.5</v>
      </c>
      <c r="Y25" s="20">
        <v>3.4</v>
      </c>
      <c r="Z25" s="20">
        <v>3.7</v>
      </c>
      <c r="AA25" s="20">
        <v>4.2</v>
      </c>
      <c r="AB25" s="20">
        <v>4.5999999999999996</v>
      </c>
      <c r="AC25" s="20">
        <v>4.9000000000000004</v>
      </c>
      <c r="AD25" s="20">
        <v>5.2</v>
      </c>
      <c r="AE25" s="20">
        <v>5.2</v>
      </c>
      <c r="AF25" s="20">
        <v>5.0999999999999996</v>
      </c>
      <c r="AG25" s="20">
        <v>5.0999999999999996</v>
      </c>
      <c r="AH25" s="20">
        <v>4.5</v>
      </c>
      <c r="AI25" s="20">
        <v>4.4000000000000004</v>
      </c>
    </row>
    <row r="26" spans="1:35" ht="15">
      <c r="A26" s="7" t="s">
        <v>63</v>
      </c>
      <c r="B26" s="22">
        <v>33.4</v>
      </c>
      <c r="C26" s="22">
        <v>34.4</v>
      </c>
      <c r="D26" s="22">
        <v>32.4</v>
      </c>
      <c r="E26" s="23">
        <v>32</v>
      </c>
      <c r="F26" s="22">
        <v>29.9</v>
      </c>
      <c r="G26" s="22">
        <v>23.4</v>
      </c>
      <c r="H26" s="22">
        <v>23.2</v>
      </c>
      <c r="I26" s="22">
        <v>21.2</v>
      </c>
      <c r="J26" s="22">
        <v>19.100000000000001</v>
      </c>
      <c r="K26" s="22">
        <v>19.7</v>
      </c>
      <c r="L26" s="22">
        <v>20.8</v>
      </c>
      <c r="M26" s="22">
        <v>21.7</v>
      </c>
      <c r="N26" s="22">
        <v>23.2</v>
      </c>
      <c r="O26" s="23">
        <v>24</v>
      </c>
      <c r="P26" s="22">
        <v>26.5</v>
      </c>
      <c r="Q26" s="22">
        <v>26.8</v>
      </c>
      <c r="R26" s="22">
        <v>26.2</v>
      </c>
      <c r="S26" s="22">
        <v>24.7</v>
      </c>
      <c r="T26" s="23">
        <v>24</v>
      </c>
      <c r="U26" s="22">
        <v>22.5</v>
      </c>
      <c r="V26" s="22">
        <v>23.6</v>
      </c>
      <c r="W26" s="22">
        <v>22.7</v>
      </c>
      <c r="X26" s="22">
        <v>21.5</v>
      </c>
      <c r="Y26" s="22">
        <v>19.8</v>
      </c>
      <c r="Z26" s="22">
        <v>18.5</v>
      </c>
      <c r="AA26" s="22">
        <v>17.3</v>
      </c>
      <c r="AB26" s="22">
        <v>16.399999999999999</v>
      </c>
      <c r="AC26" s="22">
        <v>16.399999999999999</v>
      </c>
      <c r="AD26" s="22">
        <v>16.899999999999999</v>
      </c>
      <c r="AE26" s="22">
        <v>16.600000000000001</v>
      </c>
      <c r="AF26" s="22">
        <v>13.5</v>
      </c>
      <c r="AG26" s="22">
        <v>13.6</v>
      </c>
      <c r="AH26" s="22">
        <v>11.4</v>
      </c>
      <c r="AI26" s="22">
        <v>10.6</v>
      </c>
    </row>
    <row r="27" spans="1:35" ht="15">
      <c r="A27" s="7" t="s">
        <v>64</v>
      </c>
      <c r="B27" s="20">
        <v>8.8000000000000007</v>
      </c>
      <c r="C27" s="20">
        <v>8.3000000000000007</v>
      </c>
      <c r="D27" s="20">
        <v>7.3</v>
      </c>
      <c r="E27" s="20">
        <v>7.1</v>
      </c>
      <c r="F27" s="21">
        <v>7</v>
      </c>
      <c r="G27" s="20">
        <v>6.9</v>
      </c>
      <c r="H27" s="20">
        <v>7.5</v>
      </c>
      <c r="I27" s="20">
        <v>7.3</v>
      </c>
      <c r="J27" s="20">
        <v>7.2</v>
      </c>
      <c r="K27" s="20">
        <v>7.4</v>
      </c>
      <c r="L27" s="20">
        <v>7.3</v>
      </c>
      <c r="M27" s="20">
        <v>7.3</v>
      </c>
      <c r="N27" s="20">
        <v>7.2</v>
      </c>
      <c r="O27" s="20">
        <v>7.3</v>
      </c>
      <c r="P27" s="20">
        <v>7.3</v>
      </c>
      <c r="Q27" s="20">
        <v>7.1</v>
      </c>
      <c r="R27" s="20">
        <v>7.1</v>
      </c>
      <c r="S27" s="21">
        <v>7</v>
      </c>
      <c r="T27" s="20">
        <v>6.6</v>
      </c>
      <c r="U27" s="20">
        <v>6.1</v>
      </c>
      <c r="V27" s="20">
        <v>6.2</v>
      </c>
      <c r="W27" s="20">
        <v>6.1</v>
      </c>
      <c r="X27" s="20">
        <v>5.8</v>
      </c>
      <c r="Y27" s="20">
        <v>5.6</v>
      </c>
      <c r="Z27" s="20">
        <v>5.5</v>
      </c>
      <c r="AA27" s="20">
        <v>5.8</v>
      </c>
      <c r="AB27" s="21">
        <v>6</v>
      </c>
      <c r="AC27" s="20">
        <v>6.2</v>
      </c>
      <c r="AD27" s="20">
        <v>6.2</v>
      </c>
      <c r="AE27" s="20">
        <v>6.1</v>
      </c>
      <c r="AF27" s="20">
        <v>5.8</v>
      </c>
      <c r="AG27" s="20">
        <v>5.9</v>
      </c>
      <c r="AH27" s="20">
        <v>5.5</v>
      </c>
      <c r="AI27" s="20">
        <v>5.0999999999999996</v>
      </c>
    </row>
    <row r="28" spans="1:35" ht="15">
      <c r="A28" s="7" t="s">
        <v>65</v>
      </c>
      <c r="B28" s="22">
        <v>7.4</v>
      </c>
      <c r="C28" s="22">
        <v>6.8</v>
      </c>
      <c r="D28" s="22">
        <v>6.8</v>
      </c>
      <c r="E28" s="22">
        <v>8.4</v>
      </c>
      <c r="F28" s="22">
        <v>7.7</v>
      </c>
      <c r="G28" s="22">
        <v>7.1</v>
      </c>
      <c r="H28" s="22">
        <v>7.3</v>
      </c>
      <c r="I28" s="22">
        <v>7.3</v>
      </c>
      <c r="J28" s="22">
        <v>7.2</v>
      </c>
      <c r="K28" s="22">
        <v>7.3</v>
      </c>
      <c r="L28" s="23">
        <v>7</v>
      </c>
      <c r="M28" s="22">
        <v>7.7</v>
      </c>
      <c r="N28" s="22">
        <v>7.7</v>
      </c>
      <c r="O28" s="22">
        <v>8.3000000000000007</v>
      </c>
      <c r="P28" s="22">
        <v>7.9</v>
      </c>
      <c r="Q28" s="22">
        <v>7.4</v>
      </c>
      <c r="R28" s="22">
        <v>7.5</v>
      </c>
      <c r="S28" s="22">
        <v>7.7</v>
      </c>
      <c r="T28" s="22">
        <v>7.5</v>
      </c>
      <c r="U28" s="22">
        <v>7.1</v>
      </c>
      <c r="V28" s="22">
        <v>7.2</v>
      </c>
      <c r="W28" s="22">
        <v>7.1</v>
      </c>
      <c r="X28" s="22">
        <v>7.5</v>
      </c>
      <c r="Y28" s="22">
        <v>6.7</v>
      </c>
      <c r="Z28" s="22">
        <v>6.6</v>
      </c>
      <c r="AA28" s="22">
        <v>4.8</v>
      </c>
      <c r="AB28" s="22">
        <v>4.0999999999999996</v>
      </c>
      <c r="AC28" s="22">
        <v>4.3</v>
      </c>
      <c r="AD28" s="22">
        <v>4.2</v>
      </c>
      <c r="AE28" s="22">
        <v>4.2</v>
      </c>
      <c r="AF28" s="22">
        <v>4.0999999999999996</v>
      </c>
      <c r="AG28" s="22">
        <v>4.0999999999999996</v>
      </c>
      <c r="AH28" s="22">
        <v>4.3</v>
      </c>
      <c r="AI28" s="22">
        <v>4.0999999999999996</v>
      </c>
    </row>
    <row r="29" spans="1:35" ht="15">
      <c r="A29" s="7" t="s">
        <v>66</v>
      </c>
      <c r="B29" s="20">
        <v>15.2</v>
      </c>
      <c r="C29" s="20">
        <v>15.6</v>
      </c>
      <c r="D29" s="20">
        <v>15.5</v>
      </c>
      <c r="E29" s="20">
        <v>15.4</v>
      </c>
      <c r="F29" s="20">
        <v>15.4</v>
      </c>
      <c r="G29" s="20">
        <v>15.3</v>
      </c>
      <c r="H29" s="20">
        <v>15.9</v>
      </c>
      <c r="I29" s="20">
        <v>15.3</v>
      </c>
      <c r="J29" s="20">
        <v>15.2</v>
      </c>
      <c r="K29" s="20">
        <v>14.3</v>
      </c>
      <c r="L29" s="20">
        <v>14.1</v>
      </c>
      <c r="M29" s="20">
        <v>14.1</v>
      </c>
      <c r="N29" s="20">
        <v>13.9</v>
      </c>
      <c r="O29" s="20">
        <v>13.8</v>
      </c>
      <c r="P29" s="20">
        <v>13.9</v>
      </c>
      <c r="Q29" s="20">
        <v>13.5</v>
      </c>
      <c r="R29" s="20">
        <v>13.1</v>
      </c>
      <c r="S29" s="21">
        <v>13</v>
      </c>
      <c r="T29" s="21">
        <v>13</v>
      </c>
      <c r="U29" s="20">
        <v>12.6</v>
      </c>
      <c r="V29" s="20">
        <v>13.2</v>
      </c>
      <c r="W29" s="20">
        <v>12.3</v>
      </c>
      <c r="X29" s="21">
        <v>12</v>
      </c>
      <c r="Y29" s="20">
        <v>11.9</v>
      </c>
      <c r="Z29" s="20">
        <v>11.4</v>
      </c>
      <c r="AA29" s="20">
        <v>11.8</v>
      </c>
      <c r="AB29" s="20">
        <v>11.8</v>
      </c>
      <c r="AC29" s="20">
        <v>11.5</v>
      </c>
      <c r="AD29" s="20">
        <v>11.1</v>
      </c>
      <c r="AE29" s="20">
        <v>10.7</v>
      </c>
      <c r="AF29" s="20">
        <v>9.6</v>
      </c>
      <c r="AG29" s="20">
        <v>9.6999999999999993</v>
      </c>
      <c r="AH29" s="20">
        <v>8.9</v>
      </c>
      <c r="AI29" s="20">
        <v>8.1999999999999993</v>
      </c>
    </row>
    <row r="30" spans="1:35" ht="15">
      <c r="A30" s="7" t="s">
        <v>67</v>
      </c>
      <c r="B30" s="22">
        <v>8.6</v>
      </c>
      <c r="C30" s="22">
        <v>8.3000000000000007</v>
      </c>
      <c r="D30" s="22">
        <v>8.1</v>
      </c>
      <c r="E30" s="22">
        <v>7.8</v>
      </c>
      <c r="F30" s="22">
        <v>8.1</v>
      </c>
      <c r="G30" s="22">
        <v>7.8</v>
      </c>
      <c r="H30" s="22">
        <v>8.6</v>
      </c>
      <c r="I30" s="22">
        <v>7.7</v>
      </c>
      <c r="J30" s="22">
        <v>7.8</v>
      </c>
      <c r="K30" s="22">
        <v>7.4</v>
      </c>
      <c r="L30" s="22">
        <v>7.9</v>
      </c>
      <c r="M30" s="22">
        <v>7.6</v>
      </c>
      <c r="N30" s="22">
        <v>8.8000000000000007</v>
      </c>
      <c r="O30" s="23">
        <v>10</v>
      </c>
      <c r="P30" s="22">
        <v>9.3000000000000007</v>
      </c>
      <c r="Q30" s="22">
        <v>9.5</v>
      </c>
      <c r="R30" s="23">
        <v>10</v>
      </c>
      <c r="S30" s="22">
        <v>9.6999999999999993</v>
      </c>
      <c r="T30" s="22">
        <v>9.3000000000000007</v>
      </c>
      <c r="U30" s="22">
        <v>8.6</v>
      </c>
      <c r="V30" s="22">
        <v>8.8000000000000007</v>
      </c>
      <c r="W30" s="22">
        <v>8.6</v>
      </c>
      <c r="X30" s="22">
        <v>8.5</v>
      </c>
      <c r="Y30" s="22">
        <v>8.9</v>
      </c>
      <c r="Z30" s="22">
        <v>7.9</v>
      </c>
      <c r="AA30" s="22">
        <v>8.6999999999999993</v>
      </c>
      <c r="AB30" s="22">
        <v>8.3000000000000007</v>
      </c>
      <c r="AC30" s="22">
        <v>8.9</v>
      </c>
      <c r="AD30" s="22">
        <v>9.1999999999999993</v>
      </c>
      <c r="AE30" s="22">
        <v>9.8000000000000007</v>
      </c>
      <c r="AF30" s="22">
        <v>8.3000000000000007</v>
      </c>
      <c r="AG30" s="22">
        <v>8.3000000000000007</v>
      </c>
      <c r="AH30" s="22">
        <v>8.1</v>
      </c>
      <c r="AI30" s="22">
        <v>8.3000000000000007</v>
      </c>
    </row>
    <row r="31" spans="1:35" ht="15">
      <c r="A31" s="7" t="s">
        <v>68</v>
      </c>
      <c r="B31" s="20">
        <v>11.6</v>
      </c>
      <c r="C31" s="20">
        <v>11.4</v>
      </c>
      <c r="D31" s="20">
        <v>11.6</v>
      </c>
      <c r="E31" s="20">
        <v>11.4</v>
      </c>
      <c r="F31" s="20">
        <v>11.2</v>
      </c>
      <c r="G31" s="21">
        <v>11</v>
      </c>
      <c r="H31" s="20">
        <v>10.9</v>
      </c>
      <c r="I31" s="20">
        <v>10.6</v>
      </c>
      <c r="J31" s="20">
        <v>9.6999999999999993</v>
      </c>
      <c r="K31" s="20">
        <v>9.4</v>
      </c>
      <c r="L31" s="20">
        <v>9.3000000000000007</v>
      </c>
      <c r="M31" s="20">
        <v>9.4</v>
      </c>
      <c r="N31" s="20">
        <v>8.9</v>
      </c>
      <c r="O31" s="20">
        <v>9.1999999999999993</v>
      </c>
      <c r="P31" s="20">
        <v>9.1</v>
      </c>
      <c r="Q31" s="20">
        <v>9.1</v>
      </c>
      <c r="R31" s="20">
        <v>9.6999999999999993</v>
      </c>
      <c r="S31" s="20">
        <v>9.8000000000000007</v>
      </c>
      <c r="T31" s="20">
        <v>9.6</v>
      </c>
      <c r="U31" s="20">
        <v>9.1999999999999993</v>
      </c>
      <c r="V31" s="20">
        <v>9.6999999999999993</v>
      </c>
      <c r="W31" s="20">
        <v>9.5</v>
      </c>
      <c r="X31" s="20">
        <v>9.3000000000000007</v>
      </c>
      <c r="Y31" s="20">
        <v>9.1</v>
      </c>
      <c r="Z31" s="21">
        <v>9</v>
      </c>
      <c r="AA31" s="20">
        <v>9.1999999999999993</v>
      </c>
      <c r="AB31" s="20">
        <v>9.3000000000000007</v>
      </c>
      <c r="AC31" s="20">
        <v>9.6</v>
      </c>
      <c r="AD31" s="20">
        <v>9.6999999999999993</v>
      </c>
      <c r="AE31" s="20">
        <v>9.6</v>
      </c>
      <c r="AF31" s="20">
        <v>9.3000000000000007</v>
      </c>
      <c r="AG31" s="20">
        <v>10.1</v>
      </c>
      <c r="AH31" s="20">
        <v>9.4</v>
      </c>
      <c r="AI31" s="20">
        <v>8.6</v>
      </c>
    </row>
    <row r="32" spans="1:35" ht="15">
      <c r="A32" s="7" t="s">
        <v>69</v>
      </c>
      <c r="B32" s="22">
        <v>6.3</v>
      </c>
      <c r="C32" s="22">
        <v>5.9</v>
      </c>
      <c r="D32" s="22">
        <v>5.9</v>
      </c>
      <c r="E32" s="22">
        <v>5.8</v>
      </c>
      <c r="F32" s="22">
        <v>5.9</v>
      </c>
      <c r="G32" s="22">
        <v>6.4</v>
      </c>
      <c r="H32" s="22">
        <v>6.3</v>
      </c>
      <c r="I32" s="22">
        <v>6.5</v>
      </c>
      <c r="J32" s="23">
        <v>7</v>
      </c>
      <c r="K32" s="22">
        <v>7.7</v>
      </c>
      <c r="L32" s="22">
        <v>8.1</v>
      </c>
      <c r="M32" s="22">
        <v>7.6</v>
      </c>
      <c r="N32" s="23">
        <v>8</v>
      </c>
      <c r="O32" s="22">
        <v>8.5</v>
      </c>
      <c r="P32" s="22">
        <v>7.8</v>
      </c>
      <c r="Q32" s="22">
        <v>8.6</v>
      </c>
      <c r="R32" s="22">
        <v>7.5</v>
      </c>
      <c r="S32" s="22">
        <v>7.2</v>
      </c>
      <c r="T32" s="22">
        <v>6.7</v>
      </c>
      <c r="U32" s="22">
        <v>6.5</v>
      </c>
      <c r="V32" s="22">
        <v>6.2</v>
      </c>
      <c r="W32" s="22">
        <v>6.1</v>
      </c>
      <c r="X32" s="23">
        <v>6</v>
      </c>
      <c r="Y32" s="23">
        <v>6</v>
      </c>
      <c r="Z32" s="22">
        <v>5.7</v>
      </c>
      <c r="AA32" s="22">
        <v>6.3</v>
      </c>
      <c r="AB32" s="22">
        <v>6.3</v>
      </c>
      <c r="AC32" s="22">
        <v>8.3000000000000007</v>
      </c>
      <c r="AD32" s="22">
        <v>6.1</v>
      </c>
      <c r="AE32" s="22">
        <v>5.8</v>
      </c>
      <c r="AF32" s="22">
        <v>5.2</v>
      </c>
      <c r="AG32" s="22">
        <v>5.0999999999999996</v>
      </c>
      <c r="AH32" s="22">
        <v>5.3</v>
      </c>
      <c r="AI32" s="22">
        <v>4.8</v>
      </c>
    </row>
    <row r="33" spans="1:35" ht="15">
      <c r="A33" s="7" t="s">
        <v>70</v>
      </c>
      <c r="B33" s="20">
        <v>9.9</v>
      </c>
      <c r="C33" s="21">
        <v>8</v>
      </c>
      <c r="D33" s="20">
        <v>7.3</v>
      </c>
      <c r="E33" s="20">
        <v>6.8</v>
      </c>
      <c r="F33" s="20">
        <v>6.7</v>
      </c>
      <c r="G33" s="20">
        <v>7.1</v>
      </c>
      <c r="H33" s="20">
        <v>7.2</v>
      </c>
      <c r="I33" s="20">
        <v>6.9</v>
      </c>
      <c r="J33" s="20">
        <v>6.1</v>
      </c>
      <c r="K33" s="20">
        <v>5.3</v>
      </c>
      <c r="L33" s="21">
        <v>5</v>
      </c>
      <c r="M33" s="20">
        <v>5.2</v>
      </c>
      <c r="N33" s="20">
        <v>5.4</v>
      </c>
      <c r="O33" s="20">
        <v>5.7</v>
      </c>
      <c r="P33" s="20">
        <v>5.7</v>
      </c>
      <c r="Q33" s="20">
        <v>5.6</v>
      </c>
      <c r="R33" s="20">
        <v>5.7</v>
      </c>
      <c r="S33" s="20">
        <v>5.9</v>
      </c>
      <c r="T33" s="20">
        <v>5.8</v>
      </c>
      <c r="U33" s="21">
        <v>5</v>
      </c>
      <c r="V33" s="20">
        <v>4.4000000000000004</v>
      </c>
      <c r="W33" s="20">
        <v>4.8</v>
      </c>
      <c r="X33" s="20">
        <v>4.5</v>
      </c>
      <c r="Y33" s="21">
        <v>4</v>
      </c>
      <c r="Z33" s="20">
        <v>3.5</v>
      </c>
      <c r="AA33" s="20">
        <v>3.5</v>
      </c>
      <c r="AB33" s="20">
        <v>3.3</v>
      </c>
      <c r="AC33" s="20">
        <v>3.5</v>
      </c>
      <c r="AD33" s="20">
        <v>3.7</v>
      </c>
      <c r="AE33" s="20">
        <v>3.5</v>
      </c>
      <c r="AF33" s="20">
        <v>3.2</v>
      </c>
      <c r="AG33" s="20">
        <v>3.5</v>
      </c>
      <c r="AH33" s="20">
        <v>3.4</v>
      </c>
      <c r="AI33" s="21">
        <v>3</v>
      </c>
    </row>
    <row r="34" spans="1:35" ht="15">
      <c r="A34" s="7" t="s">
        <v>71</v>
      </c>
      <c r="B34" s="22">
        <v>7.2</v>
      </c>
      <c r="C34" s="22">
        <v>6.4</v>
      </c>
      <c r="D34" s="22">
        <v>6.3</v>
      </c>
      <c r="E34" s="22">
        <v>6.5</v>
      </c>
      <c r="F34" s="22">
        <v>6.6</v>
      </c>
      <c r="G34" s="22">
        <v>6.9</v>
      </c>
      <c r="H34" s="22">
        <v>6.9</v>
      </c>
      <c r="I34" s="22">
        <v>7.1</v>
      </c>
      <c r="J34" s="22">
        <v>6.8</v>
      </c>
      <c r="K34" s="22">
        <v>6.5</v>
      </c>
      <c r="L34" s="22">
        <v>6.3</v>
      </c>
      <c r="M34" s="22">
        <v>6.9</v>
      </c>
      <c r="N34" s="22">
        <v>6.5</v>
      </c>
      <c r="O34" s="22">
        <v>6.5</v>
      </c>
      <c r="P34" s="22">
        <v>6.6</v>
      </c>
      <c r="Q34" s="22">
        <v>6.7</v>
      </c>
      <c r="R34" s="22">
        <v>6.8</v>
      </c>
      <c r="S34" s="22">
        <v>6.6</v>
      </c>
      <c r="T34" s="22">
        <v>7.1</v>
      </c>
      <c r="U34" s="23">
        <v>6</v>
      </c>
      <c r="V34" s="22">
        <v>6.1</v>
      </c>
      <c r="W34" s="22">
        <v>6.1</v>
      </c>
      <c r="X34" s="22">
        <v>5.9</v>
      </c>
      <c r="Y34" s="22">
        <v>6.3</v>
      </c>
      <c r="Z34" s="22">
        <v>8.3000000000000007</v>
      </c>
      <c r="AA34" s="22">
        <v>8.4</v>
      </c>
      <c r="AB34" s="22">
        <v>8.9</v>
      </c>
      <c r="AC34" s="23">
        <v>9</v>
      </c>
      <c r="AD34" s="22">
        <v>8.9</v>
      </c>
      <c r="AE34" s="23">
        <v>6</v>
      </c>
      <c r="AF34" s="22">
        <v>5.5</v>
      </c>
      <c r="AG34" s="22">
        <v>5.6</v>
      </c>
      <c r="AH34" s="22">
        <v>5.4</v>
      </c>
      <c r="AI34" s="23">
        <v>5</v>
      </c>
    </row>
    <row r="35" spans="1:35" ht="15">
      <c r="A35" s="7" t="s">
        <v>72</v>
      </c>
      <c r="B35" s="20">
        <v>12.2</v>
      </c>
      <c r="C35" s="20">
        <v>10.3</v>
      </c>
      <c r="D35" s="21">
        <v>9</v>
      </c>
      <c r="E35" s="20">
        <v>8.4</v>
      </c>
      <c r="F35" s="21">
        <v>8</v>
      </c>
      <c r="G35" s="20">
        <v>8.1</v>
      </c>
      <c r="H35" s="20">
        <v>8.1</v>
      </c>
      <c r="I35" s="20">
        <v>8.1</v>
      </c>
      <c r="J35" s="20">
        <v>7.7</v>
      </c>
      <c r="K35" s="20">
        <v>7.7</v>
      </c>
      <c r="L35" s="20">
        <v>7.3</v>
      </c>
      <c r="M35" s="20">
        <v>7.9</v>
      </c>
      <c r="N35" s="20">
        <v>7.6</v>
      </c>
      <c r="O35" s="20">
        <v>7.7</v>
      </c>
      <c r="P35" s="20">
        <v>7.8</v>
      </c>
      <c r="Q35" s="20">
        <v>8.6</v>
      </c>
      <c r="R35" s="21">
        <v>8</v>
      </c>
      <c r="S35" s="20">
        <v>7.7</v>
      </c>
      <c r="T35" s="21">
        <v>8</v>
      </c>
      <c r="U35" s="20">
        <v>7.2</v>
      </c>
      <c r="V35" s="20">
        <v>7.6</v>
      </c>
      <c r="W35" s="20">
        <v>7.3</v>
      </c>
      <c r="X35" s="20">
        <v>6.6</v>
      </c>
      <c r="Y35" s="20">
        <v>6.4</v>
      </c>
      <c r="Z35" s="20">
        <v>6.4</v>
      </c>
      <c r="AA35" s="20">
        <v>6.5</v>
      </c>
      <c r="AB35" s="20">
        <v>6.6</v>
      </c>
      <c r="AC35" s="20">
        <v>6.8</v>
      </c>
      <c r="AD35" s="20">
        <v>6.9</v>
      </c>
      <c r="AE35" s="20">
        <v>6.4</v>
      </c>
      <c r="AF35" s="20">
        <v>5.5</v>
      </c>
      <c r="AG35" s="20">
        <v>6.2</v>
      </c>
      <c r="AH35" s="20">
        <v>5.5</v>
      </c>
      <c r="AI35" s="20">
        <v>5.2</v>
      </c>
    </row>
    <row r="36" spans="1:35" ht="15">
      <c r="A36" s="7" t="s">
        <v>73</v>
      </c>
      <c r="B36" s="22">
        <v>9.9</v>
      </c>
      <c r="C36" s="22">
        <v>6.9</v>
      </c>
      <c r="D36" s="22">
        <v>7.8</v>
      </c>
      <c r="E36" s="22">
        <v>8.1</v>
      </c>
      <c r="F36" s="22">
        <v>10.4</v>
      </c>
      <c r="G36" s="22">
        <v>9.9</v>
      </c>
      <c r="H36" s="22">
        <v>9.8000000000000007</v>
      </c>
      <c r="I36" s="22">
        <v>10.4</v>
      </c>
      <c r="J36" s="22">
        <v>10.1</v>
      </c>
      <c r="K36" s="22">
        <v>9.9</v>
      </c>
      <c r="L36" s="22">
        <v>9.6</v>
      </c>
      <c r="M36" s="22">
        <v>10.5</v>
      </c>
      <c r="N36" s="22">
        <v>10.7</v>
      </c>
      <c r="O36" s="22">
        <v>12.1</v>
      </c>
      <c r="P36" s="23">
        <v>11</v>
      </c>
      <c r="Q36" s="22">
        <v>8.6999999999999993</v>
      </c>
      <c r="R36" s="22">
        <v>10.1</v>
      </c>
      <c r="S36" s="22">
        <v>11.5</v>
      </c>
      <c r="T36" s="22">
        <v>9.4</v>
      </c>
      <c r="U36" s="22">
        <v>6.6</v>
      </c>
      <c r="V36" s="22">
        <v>10.199999999999999</v>
      </c>
      <c r="W36" s="22">
        <v>8.8000000000000007</v>
      </c>
      <c r="X36" s="22">
        <v>7.4</v>
      </c>
      <c r="Y36" s="22">
        <v>8.6999999999999993</v>
      </c>
      <c r="Z36" s="22">
        <v>7.7</v>
      </c>
      <c r="AA36" s="23">
        <v>8</v>
      </c>
      <c r="AB36" s="22">
        <v>9.3000000000000007</v>
      </c>
      <c r="AC36" s="22">
        <v>9.4</v>
      </c>
      <c r="AD36" s="22">
        <v>11.5</v>
      </c>
      <c r="AE36" s="22">
        <v>10.199999999999999</v>
      </c>
      <c r="AF36" s="23">
        <v>9</v>
      </c>
      <c r="AG36" s="22">
        <v>10.7</v>
      </c>
      <c r="AH36" s="22">
        <v>10.4</v>
      </c>
      <c r="AI36" s="22">
        <v>9.5</v>
      </c>
    </row>
    <row r="37" spans="1:35" ht="15">
      <c r="A37" s="7" t="s">
        <v>74</v>
      </c>
      <c r="B37" s="20">
        <v>1.4</v>
      </c>
      <c r="C37" s="20">
        <v>1.5</v>
      </c>
      <c r="D37" s="20">
        <v>1.6</v>
      </c>
      <c r="E37" s="21">
        <v>2</v>
      </c>
      <c r="F37" s="20">
        <v>2.1</v>
      </c>
      <c r="G37" s="21">
        <v>2</v>
      </c>
      <c r="H37" s="20">
        <v>2.2000000000000002</v>
      </c>
      <c r="I37" s="20">
        <v>1.5</v>
      </c>
      <c r="J37" s="20">
        <v>1.5</v>
      </c>
      <c r="K37" s="20">
        <v>1.1000000000000001</v>
      </c>
      <c r="L37" s="20">
        <v>0.8</v>
      </c>
      <c r="M37" s="20">
        <v>0.8</v>
      </c>
      <c r="N37" s="20">
        <v>0.9</v>
      </c>
      <c r="O37" s="20">
        <v>1.1000000000000001</v>
      </c>
      <c r="P37" s="20">
        <v>1.4</v>
      </c>
      <c r="Q37" s="20">
        <v>0.9</v>
      </c>
      <c r="R37" s="20">
        <v>0.3</v>
      </c>
      <c r="S37" s="20">
        <v>0.1</v>
      </c>
      <c r="T37" s="20">
        <v>0.1</v>
      </c>
      <c r="U37" s="20">
        <v>-0.3</v>
      </c>
      <c r="V37" s="20">
        <v>0.2</v>
      </c>
      <c r="W37" s="20">
        <v>-0.1</v>
      </c>
      <c r="X37" s="20">
        <v>-0.2</v>
      </c>
      <c r="Y37" s="20">
        <v>-0.4</v>
      </c>
      <c r="Z37" s="20">
        <v>-0.4</v>
      </c>
      <c r="AA37" s="20">
        <v>-0.2</v>
      </c>
      <c r="AB37" s="20">
        <v>0.1</v>
      </c>
      <c r="AC37" s="20">
        <v>0.6</v>
      </c>
      <c r="AD37" s="20">
        <v>1.1000000000000001</v>
      </c>
      <c r="AE37" s="21">
        <v>1</v>
      </c>
      <c r="AF37" s="20">
        <v>0.6</v>
      </c>
      <c r="AG37" s="20">
        <v>1.1000000000000001</v>
      </c>
      <c r="AH37" s="21">
        <v>1</v>
      </c>
      <c r="AI37" s="20">
        <v>1.2</v>
      </c>
    </row>
    <row r="38" spans="1:35" ht="15">
      <c r="A38" s="7" t="s">
        <v>75</v>
      </c>
      <c r="B38" s="22">
        <v>46.5</v>
      </c>
      <c r="C38" s="22">
        <v>45.2</v>
      </c>
      <c r="D38" s="22">
        <v>44.3</v>
      </c>
      <c r="E38" s="22">
        <v>44.2</v>
      </c>
      <c r="F38" s="22">
        <v>43.6</v>
      </c>
      <c r="G38" s="22">
        <v>43.8</v>
      </c>
      <c r="H38" s="22">
        <v>43.7</v>
      </c>
      <c r="I38" s="22">
        <v>43.9</v>
      </c>
      <c r="J38" s="23">
        <v>44</v>
      </c>
      <c r="K38" s="22">
        <v>44.2</v>
      </c>
      <c r="L38" s="22">
        <v>43.7</v>
      </c>
      <c r="M38" s="22">
        <v>42.8</v>
      </c>
      <c r="N38" s="22">
        <v>42.8</v>
      </c>
      <c r="O38" s="22">
        <v>42.3</v>
      </c>
      <c r="P38" s="22">
        <v>42.3</v>
      </c>
      <c r="Q38" s="22">
        <v>41.2</v>
      </c>
      <c r="R38" s="22">
        <v>42.2</v>
      </c>
      <c r="S38" s="22">
        <v>41.8</v>
      </c>
      <c r="T38" s="22">
        <v>42.3</v>
      </c>
      <c r="U38" s="22">
        <v>41.4</v>
      </c>
      <c r="V38" s="22">
        <v>41.1</v>
      </c>
      <c r="W38" s="22">
        <v>40.200000000000003</v>
      </c>
      <c r="X38" s="23">
        <v>40</v>
      </c>
      <c r="Y38" s="22">
        <v>39.6</v>
      </c>
      <c r="Z38" s="22">
        <v>39.1</v>
      </c>
      <c r="AA38" s="22">
        <v>38.9</v>
      </c>
      <c r="AB38" s="22">
        <v>38.200000000000003</v>
      </c>
      <c r="AC38" s="22">
        <v>37.5</v>
      </c>
      <c r="AD38" s="22">
        <v>36.6</v>
      </c>
      <c r="AE38" s="22">
        <v>35.4</v>
      </c>
      <c r="AF38" s="22">
        <v>34.4</v>
      </c>
      <c r="AG38" s="22">
        <v>34.200000000000003</v>
      </c>
      <c r="AH38" s="22">
        <v>33.4</v>
      </c>
      <c r="AI38" s="22">
        <v>32.799999999999997</v>
      </c>
    </row>
    <row r="39" spans="1:35" ht="15">
      <c r="A39" s="7" t="s">
        <v>76</v>
      </c>
      <c r="B39" s="20">
        <v>9.6</v>
      </c>
      <c r="C39" s="20">
        <v>8.8000000000000007</v>
      </c>
      <c r="D39" s="20">
        <v>8.5</v>
      </c>
      <c r="E39" s="20">
        <v>8.6</v>
      </c>
      <c r="F39" s="20">
        <v>9.3000000000000007</v>
      </c>
      <c r="G39" s="20">
        <v>8.6</v>
      </c>
      <c r="H39" s="20">
        <v>10.199999999999999</v>
      </c>
      <c r="I39" s="20">
        <v>9.5</v>
      </c>
      <c r="J39" s="20">
        <v>9.1</v>
      </c>
      <c r="K39" s="20">
        <v>8.1</v>
      </c>
      <c r="L39" s="20">
        <v>8.5</v>
      </c>
      <c r="M39" s="20">
        <v>7.7</v>
      </c>
      <c r="N39" s="20">
        <v>7.1</v>
      </c>
      <c r="O39" s="20">
        <v>7.4</v>
      </c>
      <c r="P39" s="20">
        <v>7.4</v>
      </c>
      <c r="Q39" s="20">
        <v>6.7</v>
      </c>
      <c r="R39" s="20">
        <v>7.6</v>
      </c>
      <c r="S39" s="20">
        <v>7.6</v>
      </c>
      <c r="T39" s="20">
        <v>6.1</v>
      </c>
      <c r="U39" s="20">
        <v>5.8</v>
      </c>
      <c r="V39" s="21">
        <v>6</v>
      </c>
      <c r="W39" s="20">
        <v>5.8</v>
      </c>
      <c r="X39" s="20">
        <v>5.8</v>
      </c>
      <c r="Y39" s="20">
        <v>6.5</v>
      </c>
      <c r="Z39" s="20">
        <v>6.9</v>
      </c>
      <c r="AA39" s="20">
        <v>7.6</v>
      </c>
      <c r="AB39" s="20">
        <v>7.7</v>
      </c>
      <c r="AC39" s="20">
        <v>7.1</v>
      </c>
      <c r="AD39" s="20">
        <v>7.6</v>
      </c>
      <c r="AE39" s="21">
        <v>8</v>
      </c>
      <c r="AF39" s="20">
        <v>6.3</v>
      </c>
      <c r="AG39" s="20">
        <v>7.3</v>
      </c>
      <c r="AH39" s="20">
        <v>7.4</v>
      </c>
      <c r="AI39" s="20">
        <v>5.7</v>
      </c>
    </row>
    <row r="40" spans="1:35" ht="15">
      <c r="A40" s="7" t="s">
        <v>77</v>
      </c>
      <c r="B40" s="19">
        <f t="shared" ref="B40:AI40" si="0">AVERAGE(B11:B37)</f>
        <v>11.525925925925923</v>
      </c>
      <c r="C40" s="19">
        <f t="shared" si="0"/>
        <v>11.003703703703703</v>
      </c>
      <c r="D40" s="19">
        <f t="shared" si="0"/>
        <v>10.274074074074077</v>
      </c>
      <c r="E40" s="19">
        <f t="shared" si="0"/>
        <v>9.9444444444444464</v>
      </c>
      <c r="F40" s="19">
        <f t="shared" si="0"/>
        <v>9.8925925925925942</v>
      </c>
      <c r="G40" s="19">
        <f t="shared" si="0"/>
        <v>9.6</v>
      </c>
      <c r="H40" s="19">
        <f t="shared" si="0"/>
        <v>9.9148148148148145</v>
      </c>
      <c r="I40" s="19">
        <f t="shared" si="0"/>
        <v>9.674074074074074</v>
      </c>
      <c r="J40" s="19">
        <f t="shared" si="0"/>
        <v>9.4222222222222207</v>
      </c>
      <c r="K40" s="19">
        <f t="shared" si="0"/>
        <v>9.2814814814814817</v>
      </c>
      <c r="L40" s="19">
        <f t="shared" si="0"/>
        <v>9.2407407407407423</v>
      </c>
      <c r="M40" s="19">
        <f t="shared" si="0"/>
        <v>9.4518518518518508</v>
      </c>
      <c r="N40" s="19">
        <f t="shared" si="0"/>
        <v>9.5481481481481456</v>
      </c>
      <c r="O40" s="19">
        <f t="shared" si="0"/>
        <v>9.9592592592592606</v>
      </c>
      <c r="P40" s="19">
        <f t="shared" si="0"/>
        <v>9.9407407407407398</v>
      </c>
      <c r="Q40" s="19">
        <f t="shared" si="0"/>
        <v>9.8333333333333304</v>
      </c>
      <c r="R40" s="19">
        <f t="shared" si="0"/>
        <v>9.7555555555555564</v>
      </c>
      <c r="S40" s="19">
        <f t="shared" si="0"/>
        <v>9.792592592592591</v>
      </c>
      <c r="T40" s="19">
        <f t="shared" si="0"/>
        <v>9.4037037037037035</v>
      </c>
      <c r="U40" s="19">
        <f t="shared" si="0"/>
        <v>8.5407407407407376</v>
      </c>
      <c r="V40" s="19">
        <f t="shared" si="0"/>
        <v>8.9444444444444411</v>
      </c>
      <c r="W40" s="19">
        <f t="shared" si="0"/>
        <v>8.6703703703703727</v>
      </c>
      <c r="X40" s="19">
        <f t="shared" si="0"/>
        <v>8.3592592592592609</v>
      </c>
      <c r="Y40" s="19">
        <f t="shared" si="0"/>
        <v>8.2481481481481485</v>
      </c>
      <c r="Z40" s="19">
        <f t="shared" si="0"/>
        <v>8.1444444444444439</v>
      </c>
      <c r="AA40" s="19">
        <f t="shared" si="0"/>
        <v>8.1037037037037045</v>
      </c>
      <c r="AB40" s="19">
        <f t="shared" si="0"/>
        <v>8.1629629629629648</v>
      </c>
      <c r="AC40" s="19">
        <f t="shared" si="0"/>
        <v>8.370370370370372</v>
      </c>
      <c r="AD40" s="19">
        <f t="shared" si="0"/>
        <v>8.4296296296296269</v>
      </c>
      <c r="AE40" s="19">
        <f t="shared" si="0"/>
        <v>7.8740740740740742</v>
      </c>
      <c r="AF40" s="19">
        <f t="shared" si="0"/>
        <v>7.0962962962962948</v>
      </c>
      <c r="AG40" s="19">
        <f t="shared" si="0"/>
        <v>7.4555555555555539</v>
      </c>
      <c r="AH40" s="19">
        <f t="shared" si="0"/>
        <v>7.2629629629629653</v>
      </c>
      <c r="AI40" s="19">
        <f t="shared" si="0"/>
        <v>6.6777777777777763</v>
      </c>
    </row>
    <row r="41" spans="1:35" ht="15">
      <c r="A41" s="18"/>
    </row>
    <row r="42" spans="1:35" ht="15">
      <c r="A42" s="18"/>
      <c r="B42" s="17"/>
    </row>
    <row r="47" spans="1:35" ht="15">
      <c r="A47" s="13"/>
      <c r="B47" s="6" t="s">
        <v>12</v>
      </c>
      <c r="C47" s="6" t="s">
        <v>13</v>
      </c>
      <c r="D47" s="6" t="s">
        <v>14</v>
      </c>
      <c r="E47" s="6" t="s">
        <v>15</v>
      </c>
      <c r="F47" s="6" t="s">
        <v>16</v>
      </c>
      <c r="G47" s="6" t="s">
        <v>17</v>
      </c>
      <c r="H47" s="6" t="s">
        <v>18</v>
      </c>
      <c r="I47" s="6" t="s">
        <v>19</v>
      </c>
      <c r="J47" s="6" t="s">
        <v>20</v>
      </c>
      <c r="K47" s="6" t="s">
        <v>21</v>
      </c>
      <c r="L47" s="6" t="s">
        <v>22</v>
      </c>
      <c r="M47" s="6" t="s">
        <v>23</v>
      </c>
      <c r="N47" s="6" t="s">
        <v>24</v>
      </c>
      <c r="O47" s="6" t="s">
        <v>25</v>
      </c>
      <c r="P47" s="6" t="s">
        <v>26</v>
      </c>
      <c r="Q47" s="6" t="s">
        <v>27</v>
      </c>
      <c r="R47" s="6" t="s">
        <v>28</v>
      </c>
      <c r="S47" s="6" t="s">
        <v>29</v>
      </c>
      <c r="T47" s="6" t="s">
        <v>30</v>
      </c>
      <c r="U47" s="6" t="s">
        <v>31</v>
      </c>
      <c r="V47" s="6" t="s">
        <v>32</v>
      </c>
      <c r="W47" s="6" t="s">
        <v>33</v>
      </c>
      <c r="X47" s="6" t="s">
        <v>34</v>
      </c>
      <c r="Y47" s="6" t="s">
        <v>35</v>
      </c>
      <c r="Z47" s="6" t="s">
        <v>36</v>
      </c>
      <c r="AA47" s="6" t="s">
        <v>37</v>
      </c>
      <c r="AB47" s="6" t="s">
        <v>38</v>
      </c>
      <c r="AC47" s="6" t="s">
        <v>39</v>
      </c>
      <c r="AD47" s="6" t="s">
        <v>40</v>
      </c>
      <c r="AE47" s="6" t="s">
        <v>41</v>
      </c>
      <c r="AF47" s="6" t="s">
        <v>42</v>
      </c>
      <c r="AG47" s="6" t="s">
        <v>43</v>
      </c>
      <c r="AH47" s="6" t="s">
        <v>44</v>
      </c>
      <c r="AI47" s="6" t="s">
        <v>45</v>
      </c>
    </row>
    <row r="48" spans="1:35" ht="15">
      <c r="A48" s="7" t="s">
        <v>78</v>
      </c>
      <c r="B48" s="16">
        <v>9.1999999999999993</v>
      </c>
      <c r="C48" s="16">
        <v>8.9</v>
      </c>
      <c r="D48" s="16">
        <v>8.9</v>
      </c>
      <c r="E48" s="16">
        <v>9</v>
      </c>
      <c r="F48" s="16">
        <v>8.6999999999999993</v>
      </c>
      <c r="G48" s="16">
        <v>9</v>
      </c>
      <c r="H48" s="16">
        <v>8.9</v>
      </c>
      <c r="I48" s="16">
        <v>9.1999999999999993</v>
      </c>
      <c r="J48" s="16">
        <v>9.5</v>
      </c>
      <c r="K48" s="16">
        <v>9.4</v>
      </c>
      <c r="L48" s="16">
        <v>9.5</v>
      </c>
      <c r="M48" s="16">
        <v>9.4</v>
      </c>
      <c r="N48" s="16">
        <v>9.4</v>
      </c>
      <c r="O48" s="16">
        <v>9.8000000000000007</v>
      </c>
      <c r="P48" s="16">
        <v>9.6999999999999993</v>
      </c>
      <c r="Q48" s="16">
        <v>9.6999999999999993</v>
      </c>
      <c r="R48" s="16">
        <v>9.4</v>
      </c>
      <c r="S48" s="16">
        <v>9.6999999999999993</v>
      </c>
      <c r="T48" s="16">
        <v>9.1</v>
      </c>
      <c r="U48" s="16">
        <v>8</v>
      </c>
      <c r="V48" s="16">
        <v>8.1</v>
      </c>
      <c r="W48" s="16">
        <v>7.9</v>
      </c>
      <c r="X48" s="16">
        <v>7.8</v>
      </c>
      <c r="Y48" s="16">
        <v>6.9</v>
      </c>
      <c r="Z48" s="16">
        <v>6.5</v>
      </c>
      <c r="AA48" s="16">
        <v>6.7</v>
      </c>
      <c r="AB48" s="16">
        <v>6.6</v>
      </c>
      <c r="AC48" s="16">
        <v>6.8</v>
      </c>
      <c r="AD48" s="16">
        <v>6.3</v>
      </c>
      <c r="AE48" s="16">
        <v>6.2</v>
      </c>
      <c r="AF48" s="16">
        <v>5.7</v>
      </c>
      <c r="AG48" s="16">
        <v>6.3</v>
      </c>
      <c r="AH48" s="16">
        <v>6.3</v>
      </c>
      <c r="AI48" s="16">
        <v>5.6</v>
      </c>
    </row>
    <row r="49" spans="1:36" ht="15">
      <c r="A49" s="7" t="s">
        <v>79</v>
      </c>
      <c r="B49" s="15">
        <f t="shared" ref="B49:AI49" si="1">AVERAGE(B20:B46)</f>
        <v>11.867901234567901</v>
      </c>
      <c r="C49" s="15">
        <f t="shared" si="1"/>
        <v>11.281128747795416</v>
      </c>
      <c r="D49" s="15">
        <f t="shared" si="1"/>
        <v>10.665432098765431</v>
      </c>
      <c r="E49" s="15">
        <f t="shared" si="1"/>
        <v>10.483068783068784</v>
      </c>
      <c r="F49" s="15">
        <f t="shared" si="1"/>
        <v>10.328218694885363</v>
      </c>
      <c r="G49" s="15">
        <f t="shared" si="1"/>
        <v>9.9523809523809526</v>
      </c>
      <c r="H49" s="15">
        <f t="shared" si="1"/>
        <v>10.243562610229276</v>
      </c>
      <c r="I49" s="15">
        <f t="shared" si="1"/>
        <v>10.051146384479718</v>
      </c>
      <c r="J49" s="15">
        <f t="shared" si="1"/>
        <v>9.7629629629629626</v>
      </c>
      <c r="K49" s="15">
        <f t="shared" si="1"/>
        <v>9.6753086419753096</v>
      </c>
      <c r="L49" s="15">
        <f t="shared" si="1"/>
        <v>9.568606701940034</v>
      </c>
      <c r="M49" s="15">
        <f t="shared" si="1"/>
        <v>9.6596119929453241</v>
      </c>
      <c r="N49" s="15">
        <f t="shared" si="1"/>
        <v>9.7975308641975314</v>
      </c>
      <c r="O49" s="15">
        <f t="shared" si="1"/>
        <v>10.13615520282187</v>
      </c>
      <c r="P49" s="15">
        <f t="shared" si="1"/>
        <v>10.240035273368607</v>
      </c>
      <c r="Q49" s="15">
        <f t="shared" si="1"/>
        <v>10.106349206349206</v>
      </c>
      <c r="R49" s="15">
        <f t="shared" si="1"/>
        <v>10.169312169312169</v>
      </c>
      <c r="S49" s="15">
        <f t="shared" si="1"/>
        <v>10.171075837742503</v>
      </c>
      <c r="T49" s="15">
        <f t="shared" si="1"/>
        <v>9.8382716049382708</v>
      </c>
      <c r="U49" s="15">
        <f t="shared" si="1"/>
        <v>9.1352733686067005</v>
      </c>
      <c r="V49" s="15">
        <f t="shared" si="1"/>
        <v>9.4640211640211618</v>
      </c>
      <c r="W49" s="15">
        <f t="shared" si="1"/>
        <v>9.1366843033509699</v>
      </c>
      <c r="X49" s="15">
        <f t="shared" si="1"/>
        <v>8.8123456790123473</v>
      </c>
      <c r="Y49" s="15">
        <f t="shared" si="1"/>
        <v>8.6546737213403873</v>
      </c>
      <c r="Z49" s="15">
        <f t="shared" si="1"/>
        <v>8.5973544973544982</v>
      </c>
      <c r="AA49" s="15">
        <f t="shared" si="1"/>
        <v>8.647795414462081</v>
      </c>
      <c r="AB49" s="15">
        <f t="shared" si="1"/>
        <v>8.6458553791887116</v>
      </c>
      <c r="AC49" s="15">
        <f t="shared" si="1"/>
        <v>8.803350970017636</v>
      </c>
      <c r="AD49" s="15">
        <f t="shared" si="1"/>
        <v>8.8537918871252206</v>
      </c>
      <c r="AE49" s="15">
        <f t="shared" si="1"/>
        <v>8.4416225749559093</v>
      </c>
      <c r="AF49" s="15">
        <f t="shared" si="1"/>
        <v>7.7474426807760137</v>
      </c>
      <c r="AG49" s="15">
        <f t="shared" si="1"/>
        <v>8.1074074074074076</v>
      </c>
      <c r="AH49" s="15">
        <f t="shared" si="1"/>
        <v>7.8601410934744278</v>
      </c>
      <c r="AI49" s="15">
        <f t="shared" si="1"/>
        <v>7.3989417989417987</v>
      </c>
    </row>
    <row r="50" spans="1:36" ht="15">
      <c r="A50" s="7" t="s">
        <v>80</v>
      </c>
      <c r="B50" s="16">
        <v>100</v>
      </c>
      <c r="C50" s="16">
        <v>97.4</v>
      </c>
      <c r="D50" s="16">
        <v>97.6</v>
      </c>
      <c r="E50" s="16">
        <v>98.8</v>
      </c>
      <c r="F50" s="16">
        <v>95.1</v>
      </c>
      <c r="G50" s="16">
        <v>98.9</v>
      </c>
      <c r="H50" s="16">
        <v>97.6</v>
      </c>
      <c r="I50" s="16">
        <v>100.7</v>
      </c>
      <c r="J50" s="16">
        <v>103.7</v>
      </c>
      <c r="K50" s="16">
        <v>103</v>
      </c>
      <c r="L50" s="16">
        <v>104.3</v>
      </c>
      <c r="M50" s="16">
        <v>102.8</v>
      </c>
      <c r="N50" s="16">
        <v>103.2</v>
      </c>
      <c r="O50" s="16">
        <v>108.5</v>
      </c>
      <c r="P50" s="16">
        <v>108.3</v>
      </c>
      <c r="Q50" s="16">
        <v>108.3</v>
      </c>
      <c r="R50" s="16">
        <v>106.2</v>
      </c>
      <c r="S50" s="16">
        <v>109.4</v>
      </c>
      <c r="T50" s="16">
        <v>103.4</v>
      </c>
      <c r="U50" s="16">
        <v>92.2</v>
      </c>
      <c r="V50" s="16">
        <v>93.1</v>
      </c>
      <c r="W50" s="16">
        <v>91.9</v>
      </c>
      <c r="X50" s="16">
        <v>89.9</v>
      </c>
      <c r="Y50" s="16">
        <v>79.8</v>
      </c>
      <c r="Z50" s="16">
        <v>75.599999999999994</v>
      </c>
      <c r="AA50" s="16">
        <v>77.400000000000006</v>
      </c>
      <c r="AB50" s="16">
        <v>76.3</v>
      </c>
      <c r="AC50" s="16">
        <v>78.3</v>
      </c>
      <c r="AD50" s="16">
        <v>73.099999999999994</v>
      </c>
      <c r="AE50" s="16">
        <v>71.2</v>
      </c>
      <c r="AF50" s="16">
        <v>65.5</v>
      </c>
      <c r="AG50" s="16">
        <v>72.099999999999994</v>
      </c>
      <c r="AH50" s="16">
        <v>72</v>
      </c>
      <c r="AI50" s="16">
        <v>63.8</v>
      </c>
      <c r="AJ50" s="2" t="s">
        <v>47</v>
      </c>
    </row>
    <row r="51" spans="1:36" ht="15">
      <c r="A51" s="7" t="s">
        <v>81</v>
      </c>
      <c r="B51" s="15">
        <v>100</v>
      </c>
      <c r="C51" s="15">
        <v>94.610666666666674</v>
      </c>
      <c r="D51" s="15">
        <v>89.350370370370371</v>
      </c>
      <c r="E51" s="15">
        <v>88.575851851851851</v>
      </c>
      <c r="F51" s="15">
        <v>88.586814814814829</v>
      </c>
      <c r="G51" s="15">
        <v>87.527851851851864</v>
      </c>
      <c r="H51" s="15">
        <v>91.052444444444461</v>
      </c>
      <c r="I51" s="15">
        <v>89.035999999999987</v>
      </c>
      <c r="J51" s="15">
        <v>88.203999999999994</v>
      </c>
      <c r="K51" s="15">
        <v>87.610518518518532</v>
      </c>
      <c r="L51" s="15">
        <v>86.464148148148126</v>
      </c>
      <c r="M51" s="15">
        <v>87.576000000000008</v>
      </c>
      <c r="N51" s="15">
        <v>89.510814814814808</v>
      </c>
      <c r="O51" s="15">
        <v>94.612148148148151</v>
      </c>
      <c r="P51" s="15">
        <v>96.037925925925919</v>
      </c>
      <c r="Q51" s="15">
        <v>94.450370370370365</v>
      </c>
      <c r="R51" s="15">
        <v>93.028000000000006</v>
      </c>
      <c r="S51" s="15">
        <v>94.258666666666684</v>
      </c>
      <c r="T51" s="15">
        <v>90.31792592592592</v>
      </c>
      <c r="U51" s="15">
        <v>82.476444444444454</v>
      </c>
      <c r="V51" s="15">
        <v>87.247407407407422</v>
      </c>
      <c r="W51" s="15">
        <v>83.713333333333338</v>
      </c>
      <c r="X51" s="15">
        <v>80.616</v>
      </c>
      <c r="Y51" s="15">
        <v>78.936296296296305</v>
      </c>
      <c r="Z51" s="15">
        <v>79.463111111111104</v>
      </c>
      <c r="AA51" s="15">
        <v>80.646074074074065</v>
      </c>
      <c r="AB51" s="15">
        <v>81.928888888888892</v>
      </c>
      <c r="AC51" s="15">
        <v>86.632592592592587</v>
      </c>
      <c r="AD51" s="15">
        <v>88.677629629629621</v>
      </c>
      <c r="AE51" s="15">
        <v>83.656592592592574</v>
      </c>
      <c r="AF51" s="15">
        <v>75.488888888888894</v>
      </c>
      <c r="AG51" s="15">
        <v>81.06503703703703</v>
      </c>
      <c r="AH51" s="15">
        <v>80.654518518518529</v>
      </c>
      <c r="AI51" s="15">
        <v>77.030222222222221</v>
      </c>
      <c r="AJ51" s="2" t="s">
        <v>82</v>
      </c>
    </row>
    <row r="52" spans="1:36" ht="11.45" customHeight="1">
      <c r="A52" s="14" t="s">
        <v>83</v>
      </c>
      <c r="C52" s="8">
        <f t="shared" ref="C52:AI52" si="2">((C48-B48)/B48)*100</f>
        <v>-3.26086956521738</v>
      </c>
      <c r="D52" s="8">
        <f t="shared" si="2"/>
        <v>0</v>
      </c>
      <c r="E52" s="8">
        <f t="shared" si="2"/>
        <v>1.1235955056179736</v>
      </c>
      <c r="F52" s="8">
        <f t="shared" si="2"/>
        <v>-3.333333333333341</v>
      </c>
      <c r="G52" s="8">
        <f t="shared" si="2"/>
        <v>3.4482758620689737</v>
      </c>
      <c r="H52" s="8">
        <f t="shared" si="2"/>
        <v>-1.1111111111111072</v>
      </c>
      <c r="I52" s="8">
        <f t="shared" si="2"/>
        <v>3.3707865168539208</v>
      </c>
      <c r="J52" s="8">
        <f t="shared" si="2"/>
        <v>3.2608695652173996</v>
      </c>
      <c r="K52" s="8">
        <f t="shared" si="2"/>
        <v>-1.0526315789473648</v>
      </c>
      <c r="L52" s="8">
        <f t="shared" si="2"/>
        <v>1.0638297872340388</v>
      </c>
      <c r="M52" s="8">
        <f t="shared" si="2"/>
        <v>-1.0526315789473648</v>
      </c>
      <c r="N52" s="8">
        <f t="shared" si="2"/>
        <v>0</v>
      </c>
      <c r="O52" s="8">
        <f t="shared" si="2"/>
        <v>4.2553191489361737</v>
      </c>
      <c r="P52" s="8">
        <f t="shared" si="2"/>
        <v>-1.0204081632653206</v>
      </c>
      <c r="Q52" s="8">
        <f t="shared" si="2"/>
        <v>0</v>
      </c>
      <c r="R52" s="8">
        <f t="shared" si="2"/>
        <v>-3.0927835051546286</v>
      </c>
      <c r="S52" s="8">
        <f t="shared" si="2"/>
        <v>3.1914893617021165</v>
      </c>
      <c r="T52" s="8">
        <f t="shared" si="2"/>
        <v>-6.185567010309275</v>
      </c>
      <c r="U52" s="8">
        <f t="shared" si="2"/>
        <v>-12.087912087912084</v>
      </c>
      <c r="V52" s="8">
        <f t="shared" si="2"/>
        <v>1.2499999999999956</v>
      </c>
      <c r="W52" s="8">
        <f t="shared" si="2"/>
        <v>-2.4691358024691268</v>
      </c>
      <c r="X52" s="8">
        <f t="shared" si="2"/>
        <v>-1.2658227848101333</v>
      </c>
      <c r="Y52" s="8">
        <f t="shared" si="2"/>
        <v>-11.538461538461533</v>
      </c>
      <c r="Z52" s="8">
        <f t="shared" si="2"/>
        <v>-5.7971014492753676</v>
      </c>
      <c r="AA52" s="8">
        <f t="shared" si="2"/>
        <v>3.0769230769230793</v>
      </c>
      <c r="AB52" s="8">
        <f t="shared" si="2"/>
        <v>-1.4925373134328437</v>
      </c>
      <c r="AC52" s="8">
        <f t="shared" si="2"/>
        <v>3.0303030303030329</v>
      </c>
      <c r="AD52" s="8">
        <f t="shared" si="2"/>
        <v>-7.3529411764705888</v>
      </c>
      <c r="AE52" s="8">
        <f t="shared" si="2"/>
        <v>-1.5873015873015817</v>
      </c>
      <c r="AF52" s="8">
        <f t="shared" si="2"/>
        <v>-8.064516129032258</v>
      </c>
      <c r="AG52" s="8">
        <f t="shared" si="2"/>
        <v>10.526315789473678</v>
      </c>
      <c r="AH52" s="8">
        <f t="shared" si="2"/>
        <v>0</v>
      </c>
      <c r="AI52" s="8">
        <f t="shared" si="2"/>
        <v>-11.111111111111114</v>
      </c>
      <c r="AJ52" s="8">
        <f>AVERAGE(C52:AI52)</f>
        <v>-1.3720748237040006</v>
      </c>
    </row>
    <row r="53" spans="1:36" ht="11.45" customHeight="1">
      <c r="A53" s="14" t="s">
        <v>84</v>
      </c>
      <c r="C53" s="8">
        <f t="shared" ref="C53:AI53" si="3">((C49-B49)/B49)*100</f>
        <v>-4.9441975895736308</v>
      </c>
      <c r="D53" s="8">
        <f t="shared" si="3"/>
        <v>-5.4577574885873545</v>
      </c>
      <c r="E53" s="8">
        <f t="shared" si="3"/>
        <v>-1.7098539844227738</v>
      </c>
      <c r="F53" s="8">
        <f t="shared" si="3"/>
        <v>-1.4771446356769089</v>
      </c>
      <c r="G53" s="8">
        <f t="shared" si="3"/>
        <v>-3.6389405918614912</v>
      </c>
      <c r="H53" s="8">
        <f t="shared" si="3"/>
        <v>2.9257487152223871</v>
      </c>
      <c r="I53" s="8">
        <f t="shared" si="3"/>
        <v>-1.8784111843804181</v>
      </c>
      <c r="J53" s="8">
        <f t="shared" si="3"/>
        <v>-2.8671696788910426</v>
      </c>
      <c r="K53" s="8">
        <f t="shared" si="3"/>
        <v>-0.8978249873545644</v>
      </c>
      <c r="L53" s="8">
        <f t="shared" si="3"/>
        <v>-1.1028272480358963</v>
      </c>
      <c r="M53" s="8">
        <f t="shared" si="3"/>
        <v>0.95108194787480171</v>
      </c>
      <c r="N53" s="8">
        <f t="shared" si="3"/>
        <v>1.4277889355486859</v>
      </c>
      <c r="O53" s="8">
        <f t="shared" si="3"/>
        <v>3.4562211981566815</v>
      </c>
      <c r="P53" s="8">
        <f t="shared" si="3"/>
        <v>1.0248468819599053</v>
      </c>
      <c r="Q53" s="8">
        <f t="shared" si="3"/>
        <v>-1.3055235011453501</v>
      </c>
      <c r="R53" s="8">
        <f t="shared" si="3"/>
        <v>0.62300403120255854</v>
      </c>
      <c r="S53" s="8">
        <f t="shared" si="3"/>
        <v>1.73430454387654E-2</v>
      </c>
      <c r="T53" s="8">
        <f t="shared" si="3"/>
        <v>-3.2720651985434315</v>
      </c>
      <c r="U53" s="8">
        <f t="shared" si="3"/>
        <v>-7.1455461341268913</v>
      </c>
      <c r="V53" s="8">
        <f t="shared" si="3"/>
        <v>3.5986640152904528</v>
      </c>
      <c r="W53" s="8">
        <f t="shared" si="3"/>
        <v>-3.4587503028269841</v>
      </c>
      <c r="X53" s="8">
        <f t="shared" si="3"/>
        <v>-3.549850400540469</v>
      </c>
      <c r="Y53" s="8">
        <f t="shared" si="3"/>
        <v>-1.7892166673338139</v>
      </c>
      <c r="Z53" s="8">
        <f t="shared" si="3"/>
        <v>-0.66229214215844279</v>
      </c>
      <c r="AA53" s="8">
        <f t="shared" si="3"/>
        <v>0.58670277145259098</v>
      </c>
      <c r="AB53" s="8">
        <f t="shared" si="3"/>
        <v>-2.2433871066433703E-2</v>
      </c>
      <c r="AC53" s="8">
        <f t="shared" si="3"/>
        <v>1.8216311044021081</v>
      </c>
      <c r="AD53" s="8">
        <f t="shared" si="3"/>
        <v>0.57297405589503081</v>
      </c>
      <c r="AE53" s="8">
        <f t="shared" si="3"/>
        <v>-4.6552857512798456</v>
      </c>
      <c r="AF53" s="8">
        <f t="shared" si="3"/>
        <v>-8.223299348153116</v>
      </c>
      <c r="AG53" s="8">
        <f t="shared" si="3"/>
        <v>4.6462393006738374</v>
      </c>
      <c r="AH53" s="8">
        <f t="shared" si="3"/>
        <v>-3.0498814418412312</v>
      </c>
      <c r="AI53" s="8">
        <f t="shared" si="3"/>
        <v>-5.8675701752417853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4"/>
  <sheetViews>
    <sheetView showGridLines="0" workbookViewId="0">
      <selection activeCell="P38" sqref="P38"/>
    </sheetView>
  </sheetViews>
  <sheetFormatPr defaultColWidth="9.140625" defaultRowHeight="12.75"/>
  <cols>
    <col min="1" max="1" width="8.5703125" style="37" customWidth="1"/>
    <col min="2" max="3" width="10" style="37" customWidth="1"/>
    <col min="4" max="4" width="9.28515625" style="37" customWidth="1"/>
    <col min="5" max="5" width="9.140625" style="37"/>
    <col min="6" max="6" width="8.5703125" style="37" customWidth="1"/>
    <col min="7" max="11" width="15.42578125" style="37" customWidth="1"/>
    <col min="12" max="12" width="7.85546875" style="37" customWidth="1"/>
    <col min="13" max="16384" width="9.140625" style="37"/>
  </cols>
  <sheetData>
    <row r="1" spans="1:10" ht="15.6" customHeight="1">
      <c r="A1" s="65" t="s">
        <v>158</v>
      </c>
    </row>
    <row r="2" spans="1:10" ht="14.1" customHeight="1">
      <c r="A2" s="64" t="s">
        <v>157</v>
      </c>
    </row>
    <row r="3" spans="1:10" ht="12.95" customHeight="1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ht="12.95" customHeight="1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ht="12.95" customHeight="1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0" ht="12.95" customHeight="1">
      <c r="A6" s="63"/>
      <c r="B6" s="63"/>
      <c r="C6" s="63"/>
      <c r="D6" s="63"/>
      <c r="E6" s="63"/>
      <c r="F6" s="63"/>
      <c r="G6" s="63"/>
      <c r="H6" s="63"/>
      <c r="I6" s="63"/>
      <c r="J6" s="63"/>
    </row>
    <row r="7" spans="1:10" ht="12.95" customHeight="1">
      <c r="A7" s="63"/>
      <c r="B7" s="63"/>
      <c r="C7" s="63"/>
      <c r="D7" s="63"/>
      <c r="E7" s="63"/>
      <c r="F7" s="63"/>
      <c r="G7" s="63"/>
      <c r="H7" s="63"/>
      <c r="I7" s="63"/>
      <c r="J7" s="63"/>
    </row>
    <row r="8" spans="1:10" ht="12.95" customHeight="1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0" ht="12.95" customHeight="1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spans="1:10" ht="12.9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</row>
    <row r="11" spans="1:10" ht="12.95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0" ht="12.95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12.95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</row>
    <row r="14" spans="1:10" ht="12.95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</row>
    <row r="15" spans="1:10" ht="12.95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12.95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</row>
    <row r="17" spans="1:10" ht="12.95" customHeight="1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0" ht="12.95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2.9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</row>
    <row r="20" spans="1:10" ht="12.9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</row>
    <row r="21" spans="1:10" ht="12.9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</row>
    <row r="22" spans="1:10" ht="12.9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12.9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</row>
    <row r="24" spans="1:10" ht="12.95" customHeight="1">
      <c r="A24" s="63"/>
      <c r="B24" s="63"/>
      <c r="C24" s="63"/>
      <c r="D24" s="63"/>
      <c r="E24" s="63"/>
      <c r="F24" s="63"/>
      <c r="G24" s="63"/>
      <c r="H24" s="63"/>
      <c r="I24" s="63"/>
      <c r="J24" s="63"/>
    </row>
    <row r="25" spans="1:10" ht="12.95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</row>
    <row r="26" spans="1:10" ht="12.9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</row>
    <row r="27" spans="1:10" ht="12.95" customHeight="1">
      <c r="A27" s="63"/>
      <c r="B27" s="63"/>
      <c r="C27" s="63"/>
      <c r="D27" s="63"/>
      <c r="E27" s="63"/>
      <c r="F27" s="63"/>
      <c r="G27" s="63"/>
      <c r="H27" s="63"/>
      <c r="I27" s="63"/>
      <c r="J27" s="63"/>
    </row>
    <row r="28" spans="1:10" ht="12.95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</row>
    <row r="29" spans="1:10" ht="12.9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</row>
    <row r="30" spans="1:10" ht="12.9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</row>
    <row r="31" spans="1:10" ht="12.9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spans="1:10" ht="12.9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</row>
    <row r="33" spans="1:12" ht="12.9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</row>
    <row r="34" spans="1:12" ht="12.95" customHeight="1">
      <c r="A34" s="63"/>
      <c r="B34" s="63"/>
      <c r="C34" s="63"/>
      <c r="D34" s="63"/>
      <c r="E34" s="63"/>
      <c r="F34" s="63"/>
      <c r="G34" s="63"/>
      <c r="H34" s="63"/>
      <c r="I34" s="63"/>
    </row>
    <row r="35" spans="1:12" ht="12.95" customHeight="1">
      <c r="A35" s="63"/>
      <c r="B35" s="63"/>
      <c r="C35" s="63"/>
      <c r="D35" s="63"/>
      <c r="E35" s="63"/>
      <c r="F35" s="63"/>
      <c r="G35" s="63"/>
      <c r="H35" s="63"/>
      <c r="I35" s="63"/>
    </row>
    <row r="36" spans="1:12" ht="12.95" customHeight="1">
      <c r="A36" s="63" t="s">
        <v>156</v>
      </c>
      <c r="B36" s="63"/>
      <c r="C36" s="63"/>
      <c r="D36" s="63"/>
      <c r="E36" s="63"/>
      <c r="F36" s="63"/>
      <c r="G36" s="63"/>
      <c r="H36" s="63"/>
      <c r="I36" s="63"/>
    </row>
    <row r="37" spans="1:12" ht="12.95" customHeight="1">
      <c r="A37" s="63" t="s">
        <v>155</v>
      </c>
      <c r="B37" s="63"/>
      <c r="C37" s="63"/>
      <c r="D37" s="63"/>
      <c r="E37" s="63"/>
      <c r="F37" s="63"/>
      <c r="G37" s="63"/>
      <c r="H37" s="63"/>
      <c r="I37" s="63"/>
    </row>
    <row r="41" spans="1:12">
      <c r="A41" s="62" t="s">
        <v>154</v>
      </c>
      <c r="B41" s="62"/>
      <c r="C41" s="62"/>
      <c r="D41" s="62"/>
      <c r="F41" s="62" t="s">
        <v>153</v>
      </c>
      <c r="G41" s="62"/>
      <c r="H41" s="62"/>
      <c r="I41" s="62"/>
      <c r="J41" s="62"/>
      <c r="K41" s="62"/>
      <c r="L41" s="62"/>
    </row>
    <row r="42" spans="1:12" ht="22.5">
      <c r="A42" s="61"/>
      <c r="B42" s="60" t="s">
        <v>152</v>
      </c>
      <c r="C42" s="60" t="s">
        <v>151</v>
      </c>
      <c r="D42" s="59" t="s">
        <v>150</v>
      </c>
      <c r="F42" s="61"/>
      <c r="G42" s="60" t="s">
        <v>152</v>
      </c>
      <c r="H42" s="60" t="s">
        <v>151</v>
      </c>
      <c r="I42" s="60" t="s">
        <v>150</v>
      </c>
      <c r="J42" s="60"/>
      <c r="K42" s="60" t="s">
        <v>149</v>
      </c>
      <c r="L42" s="59"/>
    </row>
    <row r="43" spans="1:12" ht="11.25" customHeight="1">
      <c r="A43" s="56">
        <v>1990</v>
      </c>
      <c r="B43" s="58">
        <v>100</v>
      </c>
      <c r="C43" s="58"/>
      <c r="D43" s="57"/>
      <c r="F43" s="56">
        <v>2007</v>
      </c>
      <c r="G43" s="55">
        <v>322.44872174117955</v>
      </c>
      <c r="H43" s="55">
        <v>322.44872174117955</v>
      </c>
      <c r="I43" s="54"/>
      <c r="J43" s="54"/>
      <c r="K43" s="54"/>
      <c r="L43" s="53">
        <v>350</v>
      </c>
    </row>
    <row r="44" spans="1:12" ht="11.25" customHeight="1">
      <c r="A44" s="46">
        <v>1991</v>
      </c>
      <c r="B44" s="45">
        <v>97.252695275792803</v>
      </c>
      <c r="C44" s="45"/>
      <c r="D44" s="44"/>
      <c r="F44" s="46">
        <v>2008</v>
      </c>
      <c r="G44" s="52">
        <v>318.50948087231899</v>
      </c>
      <c r="H44" s="51">
        <v>314.25202545406705</v>
      </c>
      <c r="I44" s="51"/>
      <c r="J44" s="51"/>
      <c r="K44" s="51"/>
      <c r="L44" s="50">
        <v>350</v>
      </c>
    </row>
    <row r="45" spans="1:12" ht="11.25" customHeight="1">
      <c r="A45" s="43">
        <v>1992</v>
      </c>
      <c r="B45" s="42">
        <v>97.499570509453676</v>
      </c>
      <c r="C45" s="42"/>
      <c r="D45" s="41"/>
      <c r="F45" s="43">
        <v>2009</v>
      </c>
      <c r="G45" s="49">
        <v>303.85009020693553</v>
      </c>
      <c r="H45" s="48">
        <v>306.05532916695455</v>
      </c>
      <c r="I45" s="48"/>
      <c r="J45" s="48"/>
      <c r="K45" s="48"/>
      <c r="L45" s="47">
        <v>350</v>
      </c>
    </row>
    <row r="46" spans="1:12" ht="11.25" customHeight="1">
      <c r="A46" s="46">
        <v>1993</v>
      </c>
      <c r="B46" s="45">
        <v>98.661751493114437</v>
      </c>
      <c r="C46" s="45"/>
      <c r="D46" s="44"/>
      <c r="F46" s="46">
        <v>2010</v>
      </c>
      <c r="G46" s="52">
        <v>305.62753502102169</v>
      </c>
      <c r="H46" s="51">
        <v>297.85863287984205</v>
      </c>
      <c r="I46" s="51"/>
      <c r="J46" s="51"/>
      <c r="K46" s="51"/>
      <c r="L46" s="50">
        <v>350</v>
      </c>
    </row>
    <row r="47" spans="1:12" ht="11.25" customHeight="1">
      <c r="A47" s="43">
        <v>1994</v>
      </c>
      <c r="B47" s="42">
        <v>95.026314625006535</v>
      </c>
      <c r="C47" s="42"/>
      <c r="D47" s="41"/>
      <c r="F47" s="43">
        <v>2011</v>
      </c>
      <c r="G47" s="49">
        <v>296.16957664104928</v>
      </c>
      <c r="H47" s="48">
        <v>289.66193659272955</v>
      </c>
      <c r="I47" s="48"/>
      <c r="J47" s="48"/>
      <c r="K47" s="48"/>
      <c r="L47" s="47">
        <v>350</v>
      </c>
    </row>
    <row r="48" spans="1:12" ht="11.25" customHeight="1">
      <c r="A48" s="46">
        <v>1995</v>
      </c>
      <c r="B48" s="45">
        <v>98.791981594466407</v>
      </c>
      <c r="C48" s="45"/>
      <c r="D48" s="44"/>
      <c r="F48" s="46">
        <v>2012</v>
      </c>
      <c r="G48" s="52">
        <v>293.97259561804771</v>
      </c>
      <c r="H48" s="51">
        <v>281.46524030561704</v>
      </c>
      <c r="I48" s="51"/>
      <c r="J48" s="51"/>
      <c r="K48" s="51"/>
      <c r="L48" s="50">
        <v>350</v>
      </c>
    </row>
    <row r="49" spans="1:12" ht="11.25" customHeight="1">
      <c r="A49" s="43">
        <v>1996</v>
      </c>
      <c r="B49" s="42">
        <v>97.4824412745171</v>
      </c>
      <c r="C49" s="42"/>
      <c r="D49" s="41"/>
      <c r="F49" s="43">
        <v>2013</v>
      </c>
      <c r="G49" s="49">
        <v>277.89050105744025</v>
      </c>
      <c r="H49" s="48">
        <v>273.26854401850454</v>
      </c>
      <c r="I49" s="48"/>
      <c r="J49" s="48"/>
      <c r="K49" s="48"/>
      <c r="L49" s="47">
        <v>350</v>
      </c>
    </row>
    <row r="50" spans="1:12" ht="11.25" customHeight="1">
      <c r="A50" s="46">
        <v>1997</v>
      </c>
      <c r="B50" s="45">
        <v>100.59468993987241</v>
      </c>
      <c r="C50" s="45"/>
      <c r="D50" s="44"/>
      <c r="F50" s="46">
        <v>2014</v>
      </c>
      <c r="G50" s="52">
        <v>265.07184773139187</v>
      </c>
      <c r="H50" s="52">
        <v>265.07184773139187</v>
      </c>
      <c r="I50" s="52">
        <v>265.07184773139187</v>
      </c>
      <c r="J50" s="52"/>
      <c r="K50" s="51"/>
      <c r="L50" s="50">
        <v>350</v>
      </c>
    </row>
    <row r="51" spans="1:12" ht="11.25" customHeight="1">
      <c r="A51" s="43">
        <v>1998</v>
      </c>
      <c r="B51" s="42">
        <v>103.47824243045513</v>
      </c>
      <c r="C51" s="42"/>
      <c r="D51" s="41"/>
      <c r="F51" s="43">
        <v>2015</v>
      </c>
      <c r="G51" s="49">
        <v>269.26891814746688</v>
      </c>
      <c r="H51" s="48"/>
      <c r="I51" s="48">
        <v>262.63929214343943</v>
      </c>
      <c r="J51" s="48"/>
      <c r="K51" s="48"/>
      <c r="L51" s="47">
        <v>350</v>
      </c>
    </row>
    <row r="52" spans="1:12" ht="11.25" customHeight="1">
      <c r="A52" s="46">
        <v>1999</v>
      </c>
      <c r="B52" s="45">
        <v>102.67558638126285</v>
      </c>
      <c r="C52" s="45"/>
      <c r="D52" s="44"/>
      <c r="F52" s="46">
        <v>2016</v>
      </c>
      <c r="G52" s="52">
        <v>264.176563694636</v>
      </c>
      <c r="H52" s="52"/>
      <c r="I52" s="51">
        <v>260.206736555487</v>
      </c>
      <c r="J52" s="51"/>
      <c r="K52" s="51"/>
      <c r="L52" s="50">
        <v>350</v>
      </c>
    </row>
    <row r="53" spans="1:12" ht="11.25" customHeight="1">
      <c r="A53" s="43">
        <v>2000</v>
      </c>
      <c r="B53" s="42">
        <v>103.94454071573759</v>
      </c>
      <c r="C53" s="42"/>
      <c r="D53" s="41"/>
      <c r="F53" s="43">
        <v>2017</v>
      </c>
      <c r="G53" s="49">
        <v>256.5452986158528</v>
      </c>
      <c r="H53" s="49"/>
      <c r="I53" s="48">
        <v>257.77418096753456</v>
      </c>
      <c r="J53" s="48"/>
      <c r="K53" s="48"/>
      <c r="L53" s="47">
        <v>350</v>
      </c>
    </row>
    <row r="54" spans="1:12" ht="11.25" customHeight="1">
      <c r="A54" s="46">
        <v>2001</v>
      </c>
      <c r="B54" s="45">
        <v>102.32596817094013</v>
      </c>
      <c r="C54" s="45"/>
      <c r="D54" s="44"/>
      <c r="F54" s="46">
        <v>2018</v>
      </c>
      <c r="G54" s="52">
        <v>252.0355300593136</v>
      </c>
      <c r="H54" s="52"/>
      <c r="I54" s="51">
        <v>255.34162537958213</v>
      </c>
      <c r="J54" s="51"/>
      <c r="K54" s="51"/>
      <c r="L54" s="50">
        <v>350</v>
      </c>
    </row>
    <row r="55" spans="1:12" ht="11.25" customHeight="1">
      <c r="A55" s="43">
        <v>2002</v>
      </c>
      <c r="B55" s="42">
        <v>102.63353550719957</v>
      </c>
      <c r="C55" s="42"/>
      <c r="D55" s="41"/>
      <c r="F55" s="43">
        <v>2019</v>
      </c>
      <c r="G55" s="49">
        <v>244.25560307005492</v>
      </c>
      <c r="H55" s="49"/>
      <c r="I55" s="48">
        <v>252.90906979162969</v>
      </c>
      <c r="J55" s="48"/>
      <c r="K55" s="48"/>
      <c r="L55" s="47">
        <v>350</v>
      </c>
    </row>
    <row r="56" spans="1:12" ht="11.25" customHeight="1">
      <c r="A56" s="46">
        <v>2003</v>
      </c>
      <c r="B56" s="45">
        <v>107.93805712811053</v>
      </c>
      <c r="C56" s="45"/>
      <c r="D56" s="44"/>
      <c r="F56" s="46">
        <v>2020</v>
      </c>
      <c r="G56" s="52">
        <v>244.64355822177879</v>
      </c>
      <c r="H56" s="52"/>
      <c r="I56" s="51">
        <v>250.47651420367725</v>
      </c>
      <c r="J56" s="51"/>
      <c r="K56" s="51"/>
      <c r="L56" s="50">
        <v>350</v>
      </c>
    </row>
    <row r="57" spans="1:12" ht="11.25" customHeight="1">
      <c r="A57" s="43">
        <v>2004</v>
      </c>
      <c r="B57" s="42">
        <v>107.80736562932483</v>
      </c>
      <c r="C57" s="42"/>
      <c r="D57" s="41"/>
      <c r="F57" s="43">
        <v>2021</v>
      </c>
      <c r="G57" s="49">
        <v>248.04395861572473</v>
      </c>
      <c r="H57" s="49"/>
      <c r="I57" s="48">
        <v>248.04395861572473</v>
      </c>
      <c r="J57" s="48">
        <v>248.04395861572473</v>
      </c>
      <c r="K57" s="48">
        <v>248.04395861572473</v>
      </c>
      <c r="L57" s="47">
        <v>350</v>
      </c>
    </row>
    <row r="58" spans="1:12" ht="11.25" customHeight="1">
      <c r="A58" s="46">
        <v>2005</v>
      </c>
      <c r="B58" s="45">
        <v>107.84730411396568</v>
      </c>
      <c r="C58" s="45"/>
      <c r="D58" s="44"/>
      <c r="F58" s="46">
        <v>2022</v>
      </c>
      <c r="G58" s="52"/>
      <c r="H58" s="52"/>
      <c r="I58" s="51"/>
      <c r="J58" s="51">
        <v>245.6114030277723</v>
      </c>
      <c r="K58" s="51">
        <v>234.33083492386854</v>
      </c>
      <c r="L58" s="50"/>
    </row>
    <row r="59" spans="1:12" ht="11.25" customHeight="1">
      <c r="A59" s="43">
        <v>2006</v>
      </c>
      <c r="B59" s="42">
        <v>105.73290886751445</v>
      </c>
      <c r="C59" s="42"/>
      <c r="D59" s="41"/>
      <c r="F59" s="43">
        <v>2023</v>
      </c>
      <c r="G59" s="49"/>
      <c r="H59" s="49"/>
      <c r="I59" s="48"/>
      <c r="J59" s="48">
        <v>243.17884743981986</v>
      </c>
      <c r="K59" s="48">
        <v>220.57733063096666</v>
      </c>
      <c r="L59" s="47"/>
    </row>
    <row r="60" spans="1:12" ht="11.25" customHeight="1">
      <c r="A60" s="46">
        <v>2007</v>
      </c>
      <c r="B60" s="45">
        <v>109.15026749342474</v>
      </c>
      <c r="C60" s="45">
        <v>109.15026749342474</v>
      </c>
      <c r="D60" s="44"/>
      <c r="F60" s="46">
        <v>2024</v>
      </c>
      <c r="G60" s="52"/>
      <c r="H60" s="52"/>
      <c r="I60" s="51"/>
      <c r="J60" s="51">
        <v>240.74629185186743</v>
      </c>
      <c r="K60" s="51">
        <v>206.20908583913697</v>
      </c>
      <c r="L60" s="50"/>
    </row>
    <row r="61" spans="1:12" ht="11.25" customHeight="1">
      <c r="A61" s="43">
        <v>2008</v>
      </c>
      <c r="B61" s="42">
        <v>103.15361323486762</v>
      </c>
      <c r="C61" s="42">
        <v>104.40930229659648</v>
      </c>
      <c r="D61" s="41"/>
      <c r="F61" s="43">
        <v>2025</v>
      </c>
      <c r="G61" s="49"/>
      <c r="H61" s="49"/>
      <c r="I61" s="48"/>
      <c r="J61" s="48">
        <v>238.31373626391499</v>
      </c>
      <c r="K61" s="48">
        <v>193.21528634512578</v>
      </c>
      <c r="L61" s="47"/>
    </row>
    <row r="62" spans="1:12" ht="11.25" customHeight="1">
      <c r="A62" s="46">
        <v>2009</v>
      </c>
      <c r="B62" s="45">
        <v>91.953996142999301</v>
      </c>
      <c r="C62" s="45">
        <v>99.668337099768223</v>
      </c>
      <c r="D62" s="44"/>
      <c r="F62" s="46">
        <v>2026</v>
      </c>
      <c r="G62" s="52"/>
      <c r="H62" s="52"/>
      <c r="I62" s="51"/>
      <c r="J62" s="51">
        <v>235.88118067596255</v>
      </c>
      <c r="K62" s="51">
        <v>180.11178455272167</v>
      </c>
      <c r="L62" s="50"/>
    </row>
    <row r="63" spans="1:12" ht="11.25" customHeight="1">
      <c r="A63" s="43">
        <v>2010</v>
      </c>
      <c r="B63" s="42">
        <v>93.009443351776596</v>
      </c>
      <c r="C63" s="42">
        <v>94.927371902939967</v>
      </c>
      <c r="D63" s="41"/>
      <c r="F63" s="43">
        <v>2027</v>
      </c>
      <c r="G63" s="49"/>
      <c r="H63" s="49"/>
      <c r="I63" s="48"/>
      <c r="J63" s="48">
        <v>233.44862508801012</v>
      </c>
      <c r="K63" s="48">
        <v>167.04214457803619</v>
      </c>
      <c r="L63" s="47"/>
    </row>
    <row r="64" spans="1:12" ht="11.25" customHeight="1">
      <c r="A64" s="46">
        <v>2011</v>
      </c>
      <c r="B64" s="45">
        <v>91.985304372043203</v>
      </c>
      <c r="C64" s="45">
        <v>90.186406706111711</v>
      </c>
      <c r="D64" s="44"/>
      <c r="F64" s="46">
        <v>2028</v>
      </c>
      <c r="G64" s="52"/>
      <c r="H64" s="52"/>
      <c r="I64" s="51"/>
      <c r="J64" s="51">
        <v>231.01606950005768</v>
      </c>
      <c r="K64" s="51">
        <v>154.11243948890666</v>
      </c>
      <c r="L64" s="50"/>
    </row>
    <row r="65" spans="1:12" ht="11.25" customHeight="1">
      <c r="A65" s="43">
        <v>2012</v>
      </c>
      <c r="B65" s="42">
        <v>90.162850726167463</v>
      </c>
      <c r="C65" s="42">
        <v>85.445441509283455</v>
      </c>
      <c r="D65" s="41"/>
      <c r="F65" s="43">
        <v>2029</v>
      </c>
      <c r="G65" s="49"/>
      <c r="H65" s="49"/>
      <c r="I65" s="48"/>
      <c r="J65" s="48">
        <v>228.58351391210525</v>
      </c>
      <c r="K65" s="48">
        <v>141.35058771605111</v>
      </c>
      <c r="L65" s="47"/>
    </row>
    <row r="66" spans="1:12" ht="11.25" customHeight="1">
      <c r="A66" s="46">
        <v>2013</v>
      </c>
      <c r="B66" s="45">
        <v>80.163920067809755</v>
      </c>
      <c r="C66" s="45">
        <v>80.704476312455199</v>
      </c>
      <c r="D66" s="44"/>
      <c r="F66" s="46">
        <v>2030</v>
      </c>
      <c r="G66" s="52"/>
      <c r="H66" s="52"/>
      <c r="I66" s="51"/>
      <c r="J66" s="51">
        <v>226.15095832415281</v>
      </c>
      <c r="K66" s="51">
        <v>130.08370780584423</v>
      </c>
      <c r="L66" s="50"/>
    </row>
    <row r="67" spans="1:12" ht="11.25" customHeight="1">
      <c r="A67" s="43">
        <v>2014</v>
      </c>
      <c r="B67" s="42">
        <v>75.963511115626929</v>
      </c>
      <c r="C67" s="42">
        <v>75.963511115626943</v>
      </c>
      <c r="D67" s="41">
        <v>75.963511115626929</v>
      </c>
      <c r="G67" s="49"/>
      <c r="H67" s="49"/>
      <c r="I67" s="48"/>
      <c r="J67" s="48"/>
      <c r="K67" s="48"/>
      <c r="L67" s="47"/>
    </row>
    <row r="68" spans="1:12" ht="11.25" customHeight="1">
      <c r="A68" s="46">
        <v>2015</v>
      </c>
      <c r="B68" s="45">
        <v>77.563355364841996</v>
      </c>
      <c r="C68" s="45"/>
      <c r="D68" s="44">
        <v>75.870670671095922</v>
      </c>
    </row>
    <row r="69" spans="1:12" ht="11.25" customHeight="1">
      <c r="A69" s="43">
        <v>2016</v>
      </c>
      <c r="B69" s="42">
        <v>77.182969667823457</v>
      </c>
      <c r="C69" s="42"/>
      <c r="D69" s="41">
        <v>75.777830226564916</v>
      </c>
    </row>
    <row r="70" spans="1:12" ht="11.25" customHeight="1">
      <c r="A70" s="46">
        <v>2017</v>
      </c>
      <c r="B70" s="45">
        <v>79.932454736221587</v>
      </c>
      <c r="C70" s="45"/>
      <c r="D70" s="44">
        <v>75.684989782033909</v>
      </c>
    </row>
    <row r="71" spans="1:12" ht="11.25" customHeight="1">
      <c r="A71" s="43">
        <v>2018</v>
      </c>
      <c r="B71" s="42">
        <v>74.993541352931302</v>
      </c>
      <c r="C71" s="42"/>
      <c r="D71" s="41">
        <v>75.592149337502903</v>
      </c>
    </row>
    <row r="72" spans="1:12" ht="11.25" customHeight="1">
      <c r="A72" s="46">
        <v>2019</v>
      </c>
      <c r="B72" s="45">
        <v>73.44504214374237</v>
      </c>
      <c r="C72" s="45"/>
      <c r="D72" s="44">
        <v>75.499308892971897</v>
      </c>
    </row>
    <row r="73" spans="1:12" ht="11.25" customHeight="1">
      <c r="A73" s="43">
        <v>2020</v>
      </c>
      <c r="B73" s="42">
        <v>68.036846063902757</v>
      </c>
      <c r="C73" s="42"/>
      <c r="D73" s="41">
        <v>75.40646844844089</v>
      </c>
    </row>
    <row r="74" spans="1:12" ht="11.25" customHeight="1">
      <c r="A74" s="40">
        <v>2021</v>
      </c>
      <c r="B74" s="39">
        <v>75.313628003909898</v>
      </c>
      <c r="C74" s="39"/>
      <c r="D74" s="38">
        <v>75.313628003909884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Q121"/>
  <sheetViews>
    <sheetView zoomScale="50" zoomScaleNormal="50" workbookViewId="0">
      <selection activeCell="I118" sqref="I118"/>
    </sheetView>
  </sheetViews>
  <sheetFormatPr defaultColWidth="9.140625" defaultRowHeight="15"/>
  <cols>
    <col min="1" max="1" width="38.85546875" style="2" customWidth="1"/>
    <col min="2" max="2" width="18.5703125" style="2" bestFit="1" customWidth="1"/>
    <col min="3" max="3" width="11.5703125" style="2" bestFit="1" customWidth="1"/>
    <col min="4" max="16384" width="9.140625" style="2"/>
  </cols>
  <sheetData>
    <row r="4" spans="1:17">
      <c r="A4" s="13" t="s">
        <v>105</v>
      </c>
      <c r="B4" s="6" t="s">
        <v>30</v>
      </c>
      <c r="C4" s="6" t="s">
        <v>31</v>
      </c>
      <c r="D4" s="6" t="s">
        <v>32</v>
      </c>
      <c r="E4" s="6" t="s">
        <v>33</v>
      </c>
      <c r="F4" s="6" t="s">
        <v>34</v>
      </c>
      <c r="G4" s="6" t="s">
        <v>35</v>
      </c>
      <c r="H4" s="6" t="s">
        <v>36</v>
      </c>
      <c r="I4" s="6" t="s">
        <v>37</v>
      </c>
      <c r="J4" s="6" t="s">
        <v>38</v>
      </c>
      <c r="K4" s="6" t="s">
        <v>39</v>
      </c>
      <c r="L4" s="6" t="s">
        <v>40</v>
      </c>
      <c r="M4" s="6" t="s">
        <v>41</v>
      </c>
      <c r="N4" s="6" t="s">
        <v>42</v>
      </c>
      <c r="O4" s="6" t="s">
        <v>43</v>
      </c>
      <c r="P4" s="6" t="s">
        <v>44</v>
      </c>
      <c r="Q4" s="6" t="s">
        <v>45</v>
      </c>
    </row>
    <row r="5" spans="1:17">
      <c r="A5" s="7" t="s">
        <v>113</v>
      </c>
      <c r="B5" s="4">
        <v>481697.98800000001</v>
      </c>
      <c r="C5" s="4">
        <v>476147.74367</v>
      </c>
      <c r="D5" s="4">
        <v>474360.53590999998</v>
      </c>
      <c r="E5" s="4">
        <v>473156.58860000002</v>
      </c>
      <c r="F5" s="4">
        <v>470271.10665999999</v>
      </c>
      <c r="G5" s="4">
        <v>472294.41700999998</v>
      </c>
      <c r="H5" s="4">
        <v>478182.98084999999</v>
      </c>
      <c r="I5" s="4">
        <v>481540.86773</v>
      </c>
      <c r="J5" s="4">
        <v>483774.87091</v>
      </c>
      <c r="K5" s="4">
        <v>482080.47446</v>
      </c>
      <c r="L5" s="4">
        <v>481770.74807999999</v>
      </c>
      <c r="M5" s="4">
        <v>476070.88656000001</v>
      </c>
      <c r="N5" s="4">
        <v>478880.48723999999</v>
      </c>
      <c r="O5" s="4">
        <v>475235.96116000001</v>
      </c>
      <c r="P5" s="4">
        <v>460455.88351000001</v>
      </c>
      <c r="Q5" s="4">
        <v>454920.66684999998</v>
      </c>
    </row>
    <row r="6" spans="1:17">
      <c r="A6" s="7" t="s">
        <v>112</v>
      </c>
      <c r="B6" s="4">
        <v>94238.897679999995</v>
      </c>
      <c r="C6" s="4">
        <v>83141.919009999998</v>
      </c>
      <c r="D6" s="4">
        <v>81253.465599999996</v>
      </c>
      <c r="E6" s="4">
        <v>77679.758149999994</v>
      </c>
      <c r="F6" s="4">
        <v>72308.509789999996</v>
      </c>
      <c r="G6" s="4">
        <v>69499.009349999993</v>
      </c>
      <c r="H6" s="4">
        <v>66879.299950000001</v>
      </c>
      <c r="I6" s="4">
        <v>66824.308770000003</v>
      </c>
      <c r="J6" s="4">
        <v>64101.736369999999</v>
      </c>
      <c r="K6" s="4">
        <v>63554.664149999997</v>
      </c>
      <c r="L6" s="4">
        <v>64083.481209999998</v>
      </c>
      <c r="M6" s="4">
        <v>58656.74267</v>
      </c>
      <c r="N6" s="4">
        <v>53104.552080000001</v>
      </c>
      <c r="O6" s="4">
        <v>53380.516499999998</v>
      </c>
      <c r="P6" s="4">
        <v>50689.008170000001</v>
      </c>
      <c r="Q6" s="4">
        <v>51842.133349999996</v>
      </c>
    </row>
    <row r="7" spans="1:17">
      <c r="A7" s="7" t="s">
        <v>111</v>
      </c>
      <c r="B7" s="4">
        <v>1038443.86528</v>
      </c>
      <c r="C7" s="4">
        <v>890674.32334999996</v>
      </c>
      <c r="D7" s="4">
        <v>912929.65417999995</v>
      </c>
      <c r="E7" s="4">
        <v>893718.80218</v>
      </c>
      <c r="F7" s="4">
        <v>858969.12172000005</v>
      </c>
      <c r="G7" s="4">
        <v>835663.57976999995</v>
      </c>
      <c r="H7" s="4">
        <v>823717.31426000001</v>
      </c>
      <c r="I7" s="4">
        <v>829514.68377</v>
      </c>
      <c r="J7" s="4">
        <v>830921.17637999996</v>
      </c>
      <c r="K7" s="4">
        <v>842709.16669999994</v>
      </c>
      <c r="L7" s="4">
        <v>835112.37759000005</v>
      </c>
      <c r="M7" s="4">
        <v>813601.12751999998</v>
      </c>
      <c r="N7" s="4">
        <v>761360.00386000006</v>
      </c>
      <c r="O7" s="4">
        <v>803650.94325000001</v>
      </c>
      <c r="P7" s="4">
        <v>751840.20424999995</v>
      </c>
      <c r="Q7" s="4">
        <v>693907.05729000003</v>
      </c>
    </row>
    <row r="8" spans="1:17">
      <c r="A8" s="7" t="s">
        <v>110</v>
      </c>
      <c r="B8" s="4">
        <v>1203081.9585899999</v>
      </c>
      <c r="C8" s="4">
        <v>1118164.8534899999</v>
      </c>
      <c r="D8" s="4">
        <v>1114241.2945300001</v>
      </c>
      <c r="E8" s="4">
        <v>1109214.90368</v>
      </c>
      <c r="F8" s="4">
        <v>1099837.7463199999</v>
      </c>
      <c r="G8" s="4">
        <v>1042566.5963</v>
      </c>
      <c r="H8" s="4">
        <v>983305.73248000001</v>
      </c>
      <c r="I8" s="4">
        <v>986971.05137</v>
      </c>
      <c r="J8" s="4">
        <v>965281.03726999997</v>
      </c>
      <c r="K8" s="4">
        <v>962905.04824999999</v>
      </c>
      <c r="L8" s="4">
        <v>901904.12690000003</v>
      </c>
      <c r="M8" s="4">
        <v>779947.59345000004</v>
      </c>
      <c r="N8" s="4">
        <v>664394.12136999995</v>
      </c>
      <c r="O8" s="4">
        <v>727761.65497999999</v>
      </c>
      <c r="P8" s="4">
        <v>749460.70441999997</v>
      </c>
      <c r="Q8" s="4">
        <v>594550.75314000004</v>
      </c>
    </row>
    <row r="9" spans="1:17">
      <c r="A9" s="7" t="s">
        <v>109</v>
      </c>
      <c r="B9" s="4">
        <v>469706.18173000001</v>
      </c>
      <c r="C9" s="4">
        <v>439306.55504000001</v>
      </c>
      <c r="D9" s="4">
        <v>443122.49359000003</v>
      </c>
      <c r="E9" s="4">
        <v>433079.26195000001</v>
      </c>
      <c r="F9" s="4">
        <v>424074.15977000003</v>
      </c>
      <c r="G9" s="4">
        <v>410012.72946</v>
      </c>
      <c r="H9" s="4">
        <v>400724.50089000002</v>
      </c>
      <c r="I9" s="4">
        <v>421061.65672999999</v>
      </c>
      <c r="J9" s="4">
        <v>432906.52653999999</v>
      </c>
      <c r="K9" s="4">
        <v>449210.93355999998</v>
      </c>
      <c r="L9" s="4">
        <v>461001.64737000002</v>
      </c>
      <c r="M9" s="4">
        <v>493733.14919999999</v>
      </c>
      <c r="N9" s="4">
        <v>383167.04376999999</v>
      </c>
      <c r="O9" s="4">
        <v>428695.90733999998</v>
      </c>
      <c r="P9" s="4">
        <v>460915.00656000001</v>
      </c>
      <c r="Q9" s="4">
        <v>468492.91976999998</v>
      </c>
    </row>
    <row r="10" spans="1:17">
      <c r="A10" s="7" t="s">
        <v>108</v>
      </c>
      <c r="B10" s="4">
        <v>30758.564600000002</v>
      </c>
      <c r="C10" s="4">
        <v>32041.751560000001</v>
      </c>
      <c r="D10" s="4">
        <v>29484.131839999998</v>
      </c>
      <c r="E10" s="4">
        <v>27348.494050000001</v>
      </c>
      <c r="F10" s="4">
        <v>26253.93146</v>
      </c>
      <c r="G10" s="4">
        <v>24645.791550000002</v>
      </c>
      <c r="H10" s="4">
        <v>23272.325379999998</v>
      </c>
      <c r="I10" s="4">
        <v>24132.104050000002</v>
      </c>
      <c r="J10" s="4">
        <v>24362.16114</v>
      </c>
      <c r="K10" s="4">
        <v>26669.312539999999</v>
      </c>
      <c r="L10" s="4">
        <v>25626.822479999999</v>
      </c>
      <c r="M10" s="4">
        <v>23653.876209999999</v>
      </c>
      <c r="N10" s="4">
        <v>23914.806550000001</v>
      </c>
      <c r="O10" s="4">
        <v>23048.897389999998</v>
      </c>
      <c r="P10" s="4">
        <v>22486.008170000001</v>
      </c>
      <c r="Q10" s="4">
        <v>22072.773229999999</v>
      </c>
    </row>
    <row r="11" spans="1:17">
      <c r="A11" s="7" t="s">
        <v>107</v>
      </c>
      <c r="B11" s="4">
        <f t="shared" ref="B11:Q11" si="0">B12-B10-B9-B8-B7-B6-B5</f>
        <v>482872.17140000022</v>
      </c>
      <c r="C11" s="4">
        <f t="shared" si="0"/>
        <v>482382.40107000025</v>
      </c>
      <c r="D11" s="4">
        <f t="shared" si="0"/>
        <v>479301.09577000001</v>
      </c>
      <c r="E11" s="4">
        <f t="shared" si="0"/>
        <v>462910.84626000014</v>
      </c>
      <c r="F11" s="4">
        <f t="shared" si="0"/>
        <v>454261.62361999945</v>
      </c>
      <c r="G11" s="4">
        <f t="shared" si="0"/>
        <v>452380.02146000019</v>
      </c>
      <c r="H11" s="4">
        <f t="shared" si="0"/>
        <v>424931.62612000009</v>
      </c>
      <c r="I11" s="4">
        <f t="shared" si="0"/>
        <v>426657.44749999983</v>
      </c>
      <c r="J11" s="4">
        <f t="shared" si="0"/>
        <v>427723.01825000026</v>
      </c>
      <c r="K11" s="4">
        <f t="shared" si="0"/>
        <v>451003.38404000067</v>
      </c>
      <c r="L11" s="4">
        <f t="shared" si="0"/>
        <v>449470.76729999977</v>
      </c>
      <c r="M11" s="4">
        <f t="shared" si="0"/>
        <v>419856.14959000028</v>
      </c>
      <c r="N11" s="4">
        <f t="shared" si="0"/>
        <v>391335.05041000055</v>
      </c>
      <c r="O11" s="4">
        <f t="shared" si="0"/>
        <v>404586.51186999987</v>
      </c>
      <c r="P11" s="4">
        <f t="shared" si="0"/>
        <v>396033.55668000021</v>
      </c>
      <c r="Q11" s="4">
        <f t="shared" si="0"/>
        <v>389014.26884999993</v>
      </c>
    </row>
    <row r="12" spans="1:17">
      <c r="A12" s="7" t="s">
        <v>106</v>
      </c>
      <c r="B12" s="4">
        <v>3800799.6272800001</v>
      </c>
      <c r="C12" s="4">
        <v>3521859.5471899998</v>
      </c>
      <c r="D12" s="4">
        <v>3534692.67142</v>
      </c>
      <c r="E12" s="4">
        <v>3477108.6548700002</v>
      </c>
      <c r="F12" s="4">
        <v>3405976.1993399998</v>
      </c>
      <c r="G12" s="4">
        <v>3307062.1449000002</v>
      </c>
      <c r="H12" s="4">
        <v>3201013.7799300002</v>
      </c>
      <c r="I12" s="4">
        <v>3236702.11992</v>
      </c>
      <c r="J12" s="4">
        <v>3229070.5268600001</v>
      </c>
      <c r="K12" s="4">
        <v>3278132.9837000002</v>
      </c>
      <c r="L12" s="4">
        <v>3218969.9709299998</v>
      </c>
      <c r="M12" s="4">
        <v>3065519.5252</v>
      </c>
      <c r="N12" s="4">
        <v>2756156.0652800002</v>
      </c>
      <c r="O12" s="4">
        <v>2916360.39249</v>
      </c>
      <c r="P12" s="4">
        <v>2891880.37176</v>
      </c>
      <c r="Q12" s="4">
        <v>2674800.5724800001</v>
      </c>
    </row>
    <row r="13" spans="1:17">
      <c r="A13" s="5" t="s">
        <v>86</v>
      </c>
      <c r="B13" s="4"/>
      <c r="C13" s="4">
        <f t="shared" ref="C13:Q13" si="1">((C12-B12)/B12)*100</f>
        <v>-7.3389840939765794</v>
      </c>
      <c r="D13" s="4">
        <f t="shared" si="1"/>
        <v>0.36438489548055392</v>
      </c>
      <c r="E13" s="4">
        <f t="shared" si="1"/>
        <v>-1.6291095691458364</v>
      </c>
      <c r="F13" s="4">
        <f t="shared" si="1"/>
        <v>-2.0457357704474677</v>
      </c>
      <c r="G13" s="4">
        <f t="shared" si="1"/>
        <v>-2.9041322854565723</v>
      </c>
      <c r="H13" s="4">
        <f t="shared" si="1"/>
        <v>-3.2067242864952785</v>
      </c>
      <c r="I13" s="4">
        <f t="shared" si="1"/>
        <v>1.1149074150746145</v>
      </c>
      <c r="J13" s="4">
        <f t="shared" si="1"/>
        <v>-0.23578299074950076</v>
      </c>
      <c r="K13" s="4">
        <f t="shared" si="1"/>
        <v>1.5193987381783585</v>
      </c>
      <c r="L13" s="4">
        <f t="shared" si="1"/>
        <v>-1.8047776909655324</v>
      </c>
      <c r="M13" s="4">
        <f t="shared" si="1"/>
        <v>-4.7670667050573972</v>
      </c>
      <c r="N13" s="4">
        <f t="shared" si="1"/>
        <v>-10.091713896352248</v>
      </c>
      <c r="O13" s="4">
        <f t="shared" si="1"/>
        <v>5.8125999912753308</v>
      </c>
      <c r="P13" s="4">
        <f t="shared" si="1"/>
        <v>-0.83940314074485334</v>
      </c>
      <c r="Q13" s="4">
        <f t="shared" si="1"/>
        <v>-7.5065276350931835</v>
      </c>
    </row>
    <row r="15" spans="1:17">
      <c r="A15" s="13" t="s">
        <v>105</v>
      </c>
      <c r="B15" s="6" t="s">
        <v>30</v>
      </c>
      <c r="C15" s="6" t="s">
        <v>31</v>
      </c>
      <c r="D15" s="6" t="s">
        <v>32</v>
      </c>
      <c r="E15" s="6" t="s">
        <v>33</v>
      </c>
      <c r="F15" s="6" t="s">
        <v>34</v>
      </c>
      <c r="G15" s="6" t="s">
        <v>35</v>
      </c>
      <c r="H15" s="6" t="s">
        <v>36</v>
      </c>
      <c r="I15" s="6" t="s">
        <v>37</v>
      </c>
      <c r="J15" s="6" t="s">
        <v>38</v>
      </c>
      <c r="K15" s="6" t="s">
        <v>39</v>
      </c>
      <c r="L15" s="6" t="s">
        <v>40</v>
      </c>
      <c r="M15" s="6" t="s">
        <v>41</v>
      </c>
      <c r="N15" s="6" t="s">
        <v>42</v>
      </c>
      <c r="O15" s="6" t="s">
        <v>43</v>
      </c>
      <c r="P15" s="6" t="s">
        <v>44</v>
      </c>
      <c r="Q15" s="6" t="s">
        <v>45</v>
      </c>
    </row>
    <row r="16" spans="1:17">
      <c r="A16" s="7" t="s">
        <v>102</v>
      </c>
      <c r="B16" s="12">
        <v>43844.442340000001</v>
      </c>
      <c r="C16" s="12">
        <v>43155.48083</v>
      </c>
      <c r="D16" s="12">
        <v>41893.661119999997</v>
      </c>
      <c r="E16" s="12">
        <v>42232.751149999996</v>
      </c>
      <c r="F16" s="12">
        <v>42292.324569999997</v>
      </c>
      <c r="G16" s="12">
        <v>41630.074289999997</v>
      </c>
      <c r="H16" s="12">
        <v>41251.026210000004</v>
      </c>
      <c r="I16" s="12">
        <v>41423.980430000003</v>
      </c>
      <c r="J16" s="12">
        <v>42598.716560000001</v>
      </c>
      <c r="K16" s="12">
        <v>41713.929029999999</v>
      </c>
      <c r="L16" s="12">
        <v>41980.925840000004</v>
      </c>
      <c r="M16" s="12">
        <v>41370.050389999997</v>
      </c>
      <c r="N16" s="12">
        <v>42567.616900000001</v>
      </c>
      <c r="O16" s="12">
        <v>42515.606930000002</v>
      </c>
      <c r="P16" s="12">
        <v>40160.421119999999</v>
      </c>
      <c r="Q16" s="12">
        <v>39807.811150000001</v>
      </c>
    </row>
    <row r="17" spans="1:17">
      <c r="A17" s="7" t="s">
        <v>101</v>
      </c>
      <c r="B17" s="12">
        <v>3700.78278</v>
      </c>
      <c r="C17" s="12">
        <v>3034.5279599999999</v>
      </c>
      <c r="D17" s="12">
        <v>3071.6300900000001</v>
      </c>
      <c r="E17" s="12">
        <v>3814.36094</v>
      </c>
      <c r="F17" s="12">
        <v>3621.0889999999999</v>
      </c>
      <c r="G17" s="12">
        <v>3759.0988699999998</v>
      </c>
      <c r="H17" s="12">
        <v>3773.18471</v>
      </c>
      <c r="I17" s="12">
        <v>3811.3488499999999</v>
      </c>
      <c r="J17" s="12">
        <v>3216.4111499999999</v>
      </c>
      <c r="K17" s="12">
        <v>3311.3698899999999</v>
      </c>
      <c r="L17" s="12">
        <v>3597.0996500000001</v>
      </c>
      <c r="M17" s="12">
        <v>3348.8631999999998</v>
      </c>
      <c r="N17" s="12">
        <v>3096.49152</v>
      </c>
      <c r="O17" s="12">
        <v>3905.8715900000002</v>
      </c>
      <c r="P17" s="12">
        <v>3382.9948199999999</v>
      </c>
      <c r="Q17" s="12">
        <v>3137.71083</v>
      </c>
    </row>
    <row r="18" spans="1:17">
      <c r="A18" s="7" t="s">
        <v>100</v>
      </c>
      <c r="B18" s="12">
        <v>154763.47401999999</v>
      </c>
      <c r="C18" s="12">
        <v>125459.75486</v>
      </c>
      <c r="D18" s="12">
        <v>131836.50959999999</v>
      </c>
      <c r="E18" s="12">
        <v>129315.59334000001</v>
      </c>
      <c r="F18" s="12">
        <v>120013.63558</v>
      </c>
      <c r="G18" s="12">
        <v>104172.1235</v>
      </c>
      <c r="H18" s="12">
        <v>96478.451960000006</v>
      </c>
      <c r="I18" s="12">
        <v>99431.185880000005</v>
      </c>
      <c r="J18" s="12">
        <v>96856.629079999999</v>
      </c>
      <c r="K18" s="12">
        <v>94587.897960000002</v>
      </c>
      <c r="L18" s="12">
        <v>95729.618409999995</v>
      </c>
      <c r="M18" s="12">
        <v>90721.080809999999</v>
      </c>
      <c r="N18" s="12">
        <v>81558.767250000004</v>
      </c>
      <c r="O18" s="12">
        <v>92983.240550000002</v>
      </c>
      <c r="P18" s="12">
        <v>93621.20882</v>
      </c>
      <c r="Q18" s="12">
        <v>89083.344769999996</v>
      </c>
    </row>
    <row r="19" spans="1:17">
      <c r="A19" s="7" t="s">
        <v>99</v>
      </c>
      <c r="B19" s="12">
        <v>138986.41404999999</v>
      </c>
      <c r="C19" s="12">
        <v>118455.85169</v>
      </c>
      <c r="D19" s="12">
        <v>121392.89877</v>
      </c>
      <c r="E19" s="12">
        <v>118657.10189000001</v>
      </c>
      <c r="F19" s="12">
        <v>115478.1823</v>
      </c>
      <c r="G19" s="12">
        <v>100325.76880000001</v>
      </c>
      <c r="H19" s="12">
        <v>92469.507689999999</v>
      </c>
      <c r="I19" s="12">
        <v>96271.618879999995</v>
      </c>
      <c r="J19" s="12">
        <v>95722.277279999995</v>
      </c>
      <c r="K19" s="12">
        <v>96314.354149999999</v>
      </c>
      <c r="L19" s="12">
        <v>87542.713109999997</v>
      </c>
      <c r="M19" s="12">
        <v>83047.151629999993</v>
      </c>
      <c r="N19" s="12">
        <v>74293.654800000004</v>
      </c>
      <c r="O19" s="12">
        <v>77250.022020000004</v>
      </c>
      <c r="P19" s="12">
        <v>83583.206590000002</v>
      </c>
      <c r="Q19" s="12">
        <v>65009.759510000004</v>
      </c>
    </row>
    <row r="20" spans="1:17">
      <c r="A20" s="7" t="s">
        <v>98</v>
      </c>
      <c r="B20" s="12">
        <v>50935.392509999998</v>
      </c>
      <c r="C20" s="12">
        <v>42724.20998</v>
      </c>
      <c r="D20" s="12">
        <v>45151.009149999998</v>
      </c>
      <c r="E20" s="12">
        <v>43117.677129999996</v>
      </c>
      <c r="F20" s="12">
        <v>42158.251830000001</v>
      </c>
      <c r="G20" s="12">
        <v>41839.391009999999</v>
      </c>
      <c r="H20" s="12">
        <v>40283.836179999998</v>
      </c>
      <c r="I20" s="12">
        <v>37128.443350000001</v>
      </c>
      <c r="J20" s="12">
        <v>36620.340210000002</v>
      </c>
      <c r="K20" s="12">
        <v>39919.427100000001</v>
      </c>
      <c r="L20" s="12">
        <v>40357.689830000003</v>
      </c>
      <c r="M20" s="12">
        <v>42263.844429999997</v>
      </c>
      <c r="N20" s="12">
        <v>33029.166440000001</v>
      </c>
      <c r="O20" s="12">
        <v>37364.495569999999</v>
      </c>
      <c r="P20" s="12">
        <v>38894.52824</v>
      </c>
      <c r="Q20" s="12">
        <v>42363.719510000003</v>
      </c>
    </row>
    <row r="21" spans="1:17">
      <c r="A21" s="7" t="s">
        <v>97</v>
      </c>
      <c r="B21" s="12">
        <v>2551.28719</v>
      </c>
      <c r="C21" s="12">
        <v>3045.9594400000001</v>
      </c>
      <c r="D21" s="12">
        <v>3032.5231199999998</v>
      </c>
      <c r="E21" s="12">
        <v>2485.4044399999998</v>
      </c>
      <c r="F21" s="12">
        <v>2022.5651700000001</v>
      </c>
      <c r="G21" s="12">
        <v>2236.76836</v>
      </c>
      <c r="H21" s="12">
        <v>2458.5916299999999</v>
      </c>
      <c r="I21" s="12">
        <v>2603.3449700000001</v>
      </c>
      <c r="J21" s="12">
        <v>3100.8537700000002</v>
      </c>
      <c r="K21" s="12">
        <v>2841.7888899999998</v>
      </c>
      <c r="L21" s="12">
        <v>2713.5172200000002</v>
      </c>
      <c r="M21" s="12">
        <v>3048.3188</v>
      </c>
      <c r="N21" s="12">
        <v>3700.22235</v>
      </c>
      <c r="O21" s="12">
        <v>1715.9074599999999</v>
      </c>
      <c r="P21" s="12">
        <v>1538.48152</v>
      </c>
      <c r="Q21" s="12">
        <v>1471.19228</v>
      </c>
    </row>
    <row r="22" spans="1:17">
      <c r="A22" s="7" t="s">
        <v>96</v>
      </c>
      <c r="B22" s="12">
        <f t="shared" ref="B22:Q22" si="2">B23-B21-B20-B19-B18-B17-B16</f>
        <v>65948.82037000003</v>
      </c>
      <c r="C22" s="12">
        <f t="shared" si="2"/>
        <v>63626.101259999996</v>
      </c>
      <c r="D22" s="12">
        <f t="shared" si="2"/>
        <v>64848.147939999959</v>
      </c>
      <c r="E22" s="12">
        <f t="shared" si="2"/>
        <v>61568.445850000047</v>
      </c>
      <c r="F22" s="12">
        <f t="shared" si="2"/>
        <v>60334.754219999973</v>
      </c>
      <c r="G22" s="12">
        <f t="shared" si="2"/>
        <v>59539.282549999996</v>
      </c>
      <c r="H22" s="12">
        <f t="shared" si="2"/>
        <v>57890.074990000001</v>
      </c>
      <c r="I22" s="12">
        <f t="shared" si="2"/>
        <v>57332.224220000011</v>
      </c>
      <c r="J22" s="12">
        <f t="shared" si="2"/>
        <v>57383.764310000013</v>
      </c>
      <c r="K22" s="12">
        <f t="shared" si="2"/>
        <v>56194.982739999978</v>
      </c>
      <c r="L22" s="12">
        <f t="shared" si="2"/>
        <v>57509.37011000004</v>
      </c>
      <c r="M22" s="12">
        <f t="shared" si="2"/>
        <v>56978.919320000008</v>
      </c>
      <c r="N22" s="12">
        <f t="shared" si="2"/>
        <v>54063.82592000001</v>
      </c>
      <c r="O22" s="12">
        <f t="shared" si="2"/>
        <v>55984.70248999996</v>
      </c>
      <c r="P22" s="12">
        <f t="shared" si="2"/>
        <v>54376.46527000003</v>
      </c>
      <c r="Q22" s="12">
        <f t="shared" si="2"/>
        <v>53528.347239999996</v>
      </c>
    </row>
    <row r="23" spans="1:17">
      <c r="A23" s="7" t="s">
        <v>95</v>
      </c>
      <c r="B23" s="12">
        <v>460730.61326000001</v>
      </c>
      <c r="C23" s="12">
        <v>399501.88601999998</v>
      </c>
      <c r="D23" s="12">
        <v>411226.37978999998</v>
      </c>
      <c r="E23" s="12">
        <v>401191.33474000002</v>
      </c>
      <c r="F23" s="12">
        <v>385920.80267</v>
      </c>
      <c r="G23" s="12">
        <v>353502.50738000002</v>
      </c>
      <c r="H23" s="12">
        <v>334604.67336999997</v>
      </c>
      <c r="I23" s="12">
        <v>338002.14658</v>
      </c>
      <c r="J23" s="12">
        <v>335498.99235999997</v>
      </c>
      <c r="K23" s="12">
        <v>334883.74975999998</v>
      </c>
      <c r="L23" s="12">
        <v>329430.93417000002</v>
      </c>
      <c r="M23" s="12">
        <v>320778.22858</v>
      </c>
      <c r="N23" s="12">
        <v>292309.74518000003</v>
      </c>
      <c r="O23" s="12">
        <v>311719.84661000001</v>
      </c>
      <c r="P23" s="12">
        <v>315557.30638000002</v>
      </c>
      <c r="Q23" s="12">
        <v>294401.88529000001</v>
      </c>
    </row>
    <row r="24" spans="1:17">
      <c r="A24" s="5" t="s">
        <v>85</v>
      </c>
      <c r="B24" s="4"/>
      <c r="C24" s="4">
        <f t="shared" ref="C24:Q24" si="3">((C23-B23)/B23)*100</f>
        <v>-13.289485325657616</v>
      </c>
      <c r="D24" s="4">
        <f t="shared" si="3"/>
        <v>2.9347780774714654</v>
      </c>
      <c r="E24" s="4">
        <f t="shared" si="3"/>
        <v>-2.4402726924095992</v>
      </c>
      <c r="F24" s="4">
        <f t="shared" si="3"/>
        <v>-3.806296584121486</v>
      </c>
      <c r="G24" s="4">
        <f t="shared" si="3"/>
        <v>-8.4002456114605444</v>
      </c>
      <c r="H24" s="4">
        <f t="shared" si="3"/>
        <v>-5.3458840080264807</v>
      </c>
      <c r="I24" s="4">
        <f t="shared" si="3"/>
        <v>1.0153693239792736</v>
      </c>
      <c r="J24" s="4">
        <f t="shared" si="3"/>
        <v>-0.74057346834262394</v>
      </c>
      <c r="K24" s="4">
        <f t="shared" si="3"/>
        <v>-0.18338135553618143</v>
      </c>
      <c r="L24" s="4">
        <f t="shared" si="3"/>
        <v>-1.6282711818378186</v>
      </c>
      <c r="M24" s="4">
        <f t="shared" si="3"/>
        <v>-2.6265613494374733</v>
      </c>
      <c r="N24" s="4">
        <f t="shared" si="3"/>
        <v>-8.8748178222762757</v>
      </c>
      <c r="O24" s="4">
        <f t="shared" si="3"/>
        <v>6.6402512232520765</v>
      </c>
      <c r="P24" s="4">
        <f t="shared" si="3"/>
        <v>1.2310604575656523</v>
      </c>
      <c r="Q24" s="4">
        <f t="shared" si="3"/>
        <v>-6.7041455425925909</v>
      </c>
    </row>
    <row r="61" spans="1:7">
      <c r="A61" s="13" t="s">
        <v>105</v>
      </c>
      <c r="B61" s="6" t="s">
        <v>30</v>
      </c>
      <c r="C61" s="2" t="s">
        <v>104</v>
      </c>
      <c r="D61" s="6" t="s">
        <v>45</v>
      </c>
      <c r="E61" s="2" t="s">
        <v>104</v>
      </c>
      <c r="F61" s="2" t="s">
        <v>103</v>
      </c>
    </row>
    <row r="62" spans="1:7">
      <c r="A62" s="7" t="s">
        <v>102</v>
      </c>
      <c r="B62" s="12">
        <v>43844.442340000001</v>
      </c>
      <c r="C62" s="11">
        <f t="shared" ref="C62:C69" si="4">(B62/$B$69)*100</f>
        <v>9.5162858898758813</v>
      </c>
      <c r="D62" s="12">
        <v>39807.811150000001</v>
      </c>
      <c r="E62" s="11">
        <f t="shared" ref="E62:E69" si="5">(D62/$D$69)*100</f>
        <v>13.52158839295047</v>
      </c>
      <c r="F62" s="8">
        <f t="shared" ref="F62:F69" si="6">((D62-B62)/B62)*100</f>
        <v>-9.206711214838089</v>
      </c>
      <c r="G62" s="7" t="s">
        <v>102</v>
      </c>
    </row>
    <row r="63" spans="1:7">
      <c r="A63" s="7" t="s">
        <v>101</v>
      </c>
      <c r="B63" s="12">
        <v>3700.78278</v>
      </c>
      <c r="C63" s="11">
        <f t="shared" si="4"/>
        <v>0.80324221432005649</v>
      </c>
      <c r="D63" s="12">
        <v>3137.71083</v>
      </c>
      <c r="E63" s="11">
        <f t="shared" si="5"/>
        <v>1.0657916904673366</v>
      </c>
      <c r="F63" s="8">
        <f t="shared" si="6"/>
        <v>-15.214941904804258</v>
      </c>
      <c r="G63" s="7" t="s">
        <v>101</v>
      </c>
    </row>
    <row r="64" spans="1:7">
      <c r="A64" s="7" t="s">
        <v>100</v>
      </c>
      <c r="B64" s="12">
        <v>154763.47401999999</v>
      </c>
      <c r="C64" s="11">
        <f t="shared" si="4"/>
        <v>33.590881431762746</v>
      </c>
      <c r="D64" s="12">
        <v>89083.344769999996</v>
      </c>
      <c r="E64" s="11">
        <f t="shared" si="5"/>
        <v>30.259094530678233</v>
      </c>
      <c r="F64" s="8">
        <f t="shared" si="6"/>
        <v>-42.439037806499606</v>
      </c>
      <c r="G64" s="7" t="s">
        <v>100</v>
      </c>
    </row>
    <row r="65" spans="1:7">
      <c r="A65" s="7" t="s">
        <v>99</v>
      </c>
      <c r="B65" s="12">
        <v>138986.41404999999</v>
      </c>
      <c r="C65" s="11">
        <f t="shared" si="4"/>
        <v>30.166524656690658</v>
      </c>
      <c r="D65" s="12">
        <v>65009.759510000004</v>
      </c>
      <c r="E65" s="11">
        <f t="shared" si="5"/>
        <v>22.081977989360453</v>
      </c>
      <c r="F65" s="8">
        <f t="shared" si="6"/>
        <v>-53.225817102804797</v>
      </c>
      <c r="G65" s="7" t="s">
        <v>99</v>
      </c>
    </row>
    <row r="66" spans="1:7">
      <c r="A66" s="7" t="s">
        <v>98</v>
      </c>
      <c r="B66" s="12">
        <v>50935.392509999998</v>
      </c>
      <c r="C66" s="11">
        <f t="shared" si="4"/>
        <v>11.055352313056758</v>
      </c>
      <c r="D66" s="12">
        <v>42363.719510000003</v>
      </c>
      <c r="E66" s="11">
        <f t="shared" si="5"/>
        <v>14.389758227352962</v>
      </c>
      <c r="F66" s="8">
        <f t="shared" si="6"/>
        <v>-16.828520558307552</v>
      </c>
      <c r="G66" s="7" t="s">
        <v>98</v>
      </c>
    </row>
    <row r="67" spans="1:7">
      <c r="A67" s="7" t="s">
        <v>97</v>
      </c>
      <c r="B67" s="12">
        <v>2551.28719</v>
      </c>
      <c r="C67" s="11">
        <f t="shared" si="4"/>
        <v>0.55374813753915997</v>
      </c>
      <c r="D67" s="12">
        <v>1471.19228</v>
      </c>
      <c r="E67" s="11">
        <f t="shared" si="5"/>
        <v>0.49972243844525821</v>
      </c>
      <c r="F67" s="8">
        <f t="shared" si="6"/>
        <v>-42.335293111396055</v>
      </c>
      <c r="G67" s="7" t="s">
        <v>97</v>
      </c>
    </row>
    <row r="68" spans="1:7">
      <c r="A68" s="7" t="s">
        <v>96</v>
      </c>
      <c r="B68" s="12">
        <f>B69-B67-B66-B65-B64-B63-B62</f>
        <v>65948.82037000003</v>
      </c>
      <c r="C68" s="11">
        <f t="shared" si="4"/>
        <v>14.313965356754732</v>
      </c>
      <c r="D68" s="12">
        <f>D69-D67-D66-D65-D64-D63-D62</f>
        <v>53528.347239999996</v>
      </c>
      <c r="E68" s="11">
        <f t="shared" si="5"/>
        <v>18.182066730745287</v>
      </c>
      <c r="F68" s="8">
        <f t="shared" si="6"/>
        <v>-18.833503101823606</v>
      </c>
      <c r="G68" s="7" t="s">
        <v>96</v>
      </c>
    </row>
    <row r="69" spans="1:7">
      <c r="A69" s="7" t="s">
        <v>95</v>
      </c>
      <c r="B69" s="12">
        <v>460730.61326000001</v>
      </c>
      <c r="C69" s="11">
        <f t="shared" si="4"/>
        <v>100</v>
      </c>
      <c r="D69" s="12">
        <v>294401.88529000001</v>
      </c>
      <c r="E69" s="11">
        <f t="shared" si="5"/>
        <v>100</v>
      </c>
      <c r="F69" s="8">
        <f t="shared" si="6"/>
        <v>-36.101080150308398</v>
      </c>
    </row>
    <row r="72" spans="1:7">
      <c r="B72" s="10">
        <v>2008</v>
      </c>
      <c r="C72" s="10">
        <v>2023</v>
      </c>
    </row>
    <row r="73" spans="1:7">
      <c r="A73" s="7" t="s">
        <v>94</v>
      </c>
      <c r="B73" s="9">
        <f t="shared" ref="B73:B80" si="7">C62</f>
        <v>9.5162858898758813</v>
      </c>
      <c r="C73" s="9">
        <f t="shared" ref="C73:C80" si="8">E62</f>
        <v>13.52158839295047</v>
      </c>
    </row>
    <row r="74" spans="1:7">
      <c r="A74" s="7" t="s">
        <v>93</v>
      </c>
      <c r="B74" s="9">
        <f t="shared" si="7"/>
        <v>0.80324221432005649</v>
      </c>
      <c r="C74" s="9">
        <f t="shared" si="8"/>
        <v>1.0657916904673366</v>
      </c>
    </row>
    <row r="75" spans="1:7">
      <c r="A75" s="7" t="s">
        <v>92</v>
      </c>
      <c r="B75" s="9">
        <f t="shared" si="7"/>
        <v>33.590881431762746</v>
      </c>
      <c r="C75" s="9">
        <f t="shared" si="8"/>
        <v>30.259094530678233</v>
      </c>
    </row>
    <row r="76" spans="1:7">
      <c r="A76" s="7" t="s">
        <v>91</v>
      </c>
      <c r="B76" s="9">
        <f t="shared" si="7"/>
        <v>30.166524656690658</v>
      </c>
      <c r="C76" s="9">
        <f t="shared" si="8"/>
        <v>22.081977989360453</v>
      </c>
    </row>
    <row r="77" spans="1:7">
      <c r="A77" s="7" t="s">
        <v>90</v>
      </c>
      <c r="B77" s="9">
        <f t="shared" si="7"/>
        <v>11.055352313056758</v>
      </c>
      <c r="C77" s="9">
        <f t="shared" si="8"/>
        <v>14.389758227352962</v>
      </c>
    </row>
    <row r="78" spans="1:7">
      <c r="A78" s="7" t="s">
        <v>89</v>
      </c>
      <c r="B78" s="9">
        <f t="shared" si="7"/>
        <v>0.55374813753915997</v>
      </c>
      <c r="C78" s="9">
        <f t="shared" si="8"/>
        <v>0.49972243844525821</v>
      </c>
    </row>
    <row r="79" spans="1:7">
      <c r="A79" s="7" t="s">
        <v>88</v>
      </c>
      <c r="B79" s="9">
        <f t="shared" si="7"/>
        <v>14.313965356754732</v>
      </c>
      <c r="C79" s="9">
        <f t="shared" si="8"/>
        <v>18.182066730745287</v>
      </c>
    </row>
    <row r="80" spans="1:7">
      <c r="A80" s="7" t="s">
        <v>87</v>
      </c>
      <c r="B80" s="9">
        <f t="shared" si="7"/>
        <v>100</v>
      </c>
      <c r="C80" s="9">
        <f t="shared" si="8"/>
        <v>100</v>
      </c>
    </row>
    <row r="83" spans="1:3">
      <c r="B83" s="2">
        <v>2008</v>
      </c>
      <c r="C83" s="2">
        <v>2023</v>
      </c>
    </row>
    <row r="84" spans="1:3">
      <c r="A84" s="2" t="s">
        <v>94</v>
      </c>
      <c r="B84" s="9">
        <v>9.5162858898758813</v>
      </c>
      <c r="C84" s="9">
        <v>13.52158839295047</v>
      </c>
    </row>
    <row r="85" spans="1:3">
      <c r="A85" s="2" t="s">
        <v>93</v>
      </c>
      <c r="B85" s="9">
        <v>0.80324221432005649</v>
      </c>
      <c r="C85" s="9">
        <v>1.0657916904673366</v>
      </c>
    </row>
    <row r="86" spans="1:3">
      <c r="A86" s="2" t="s">
        <v>92</v>
      </c>
      <c r="B86" s="9">
        <v>33.590881431762746</v>
      </c>
      <c r="C86" s="9">
        <v>30.259094530678233</v>
      </c>
    </row>
    <row r="87" spans="1:3">
      <c r="A87" s="2" t="s">
        <v>91</v>
      </c>
      <c r="B87" s="9">
        <v>30.166524656690658</v>
      </c>
      <c r="C87" s="9">
        <v>22.081977989360453</v>
      </c>
    </row>
    <row r="88" spans="1:3">
      <c r="A88" s="2" t="s">
        <v>90</v>
      </c>
      <c r="B88" s="9">
        <v>11.055352313056758</v>
      </c>
      <c r="C88" s="9">
        <v>14.389758227352962</v>
      </c>
    </row>
    <row r="89" spans="1:3">
      <c r="A89" s="2" t="s">
        <v>89</v>
      </c>
      <c r="B89" s="9">
        <v>0.55374813753915997</v>
      </c>
      <c r="C89" s="9">
        <v>0.49972243844525821</v>
      </c>
    </row>
    <row r="90" spans="1:3">
      <c r="A90" s="2" t="s">
        <v>88</v>
      </c>
      <c r="B90" s="9">
        <v>14.313965356754732</v>
      </c>
      <c r="C90" s="9">
        <v>18.182066730745287</v>
      </c>
    </row>
    <row r="91" spans="1:3">
      <c r="A91" s="2" t="s">
        <v>87</v>
      </c>
      <c r="B91" s="9">
        <v>100</v>
      </c>
      <c r="C91" s="9">
        <v>100</v>
      </c>
    </row>
    <row r="95" spans="1:3">
      <c r="B95" s="2">
        <v>2023</v>
      </c>
    </row>
    <row r="96" spans="1:3">
      <c r="A96" s="7" t="s">
        <v>94</v>
      </c>
      <c r="B96" s="8">
        <v>13.52158839295047</v>
      </c>
    </row>
    <row r="97" spans="1:2">
      <c r="A97" s="7" t="s">
        <v>93</v>
      </c>
      <c r="B97" s="8">
        <v>1.0657916904673366</v>
      </c>
    </row>
    <row r="98" spans="1:2">
      <c r="A98" s="7" t="s">
        <v>92</v>
      </c>
      <c r="B98" s="8">
        <v>30.259094530678233</v>
      </c>
    </row>
    <row r="99" spans="1:2">
      <c r="A99" s="7" t="s">
        <v>91</v>
      </c>
      <c r="B99" s="8">
        <v>22.081977989360453</v>
      </c>
    </row>
    <row r="100" spans="1:2">
      <c r="A100" s="7" t="s">
        <v>90</v>
      </c>
      <c r="B100" s="8">
        <v>14.389758227352962</v>
      </c>
    </row>
    <row r="101" spans="1:2">
      <c r="A101" s="7" t="s">
        <v>89</v>
      </c>
      <c r="B101" s="8">
        <v>0.49972243844525821</v>
      </c>
    </row>
    <row r="102" spans="1:2">
      <c r="A102" s="7" t="s">
        <v>88</v>
      </c>
      <c r="B102" s="8">
        <v>18.182066730745287</v>
      </c>
    </row>
    <row r="103" spans="1:2">
      <c r="A103" s="7" t="s">
        <v>87</v>
      </c>
      <c r="B103" s="2">
        <v>100</v>
      </c>
    </row>
    <row r="119" spans="1:17">
      <c r="B119" s="6" t="s">
        <v>31</v>
      </c>
      <c r="C119" s="6" t="s">
        <v>32</v>
      </c>
      <c r="D119" s="6" t="s">
        <v>33</v>
      </c>
      <c r="E119" s="6" t="s">
        <v>34</v>
      </c>
      <c r="F119" s="6" t="s">
        <v>35</v>
      </c>
      <c r="G119" s="6" t="s">
        <v>36</v>
      </c>
      <c r="H119" s="6" t="s">
        <v>37</v>
      </c>
      <c r="I119" s="6" t="s">
        <v>38</v>
      </c>
      <c r="J119" s="6" t="s">
        <v>39</v>
      </c>
      <c r="K119" s="6" t="s">
        <v>40</v>
      </c>
      <c r="L119" s="6" t="s">
        <v>41</v>
      </c>
      <c r="M119" s="6" t="s">
        <v>42</v>
      </c>
      <c r="N119" s="6" t="s">
        <v>43</v>
      </c>
      <c r="O119" s="6" t="s">
        <v>44</v>
      </c>
      <c r="P119" s="6" t="s">
        <v>45</v>
      </c>
    </row>
    <row r="120" spans="1:17">
      <c r="A120" s="5" t="s">
        <v>86</v>
      </c>
      <c r="B120" s="4">
        <v>-7.3389840939765794</v>
      </c>
      <c r="C120" s="4">
        <v>0.36438489548055392</v>
      </c>
      <c r="D120" s="4">
        <v>-1.6291095691458364</v>
      </c>
      <c r="E120" s="4">
        <v>-2.0457357704474677</v>
      </c>
      <c r="F120" s="4">
        <v>-2.9041322854565723</v>
      </c>
      <c r="G120" s="4">
        <v>-3.2067242864952785</v>
      </c>
      <c r="H120" s="4">
        <v>1.1149074150746145</v>
      </c>
      <c r="I120" s="4">
        <v>-0.23578299074950076</v>
      </c>
      <c r="J120" s="4">
        <v>1.5193987381783585</v>
      </c>
      <c r="K120" s="4">
        <v>-1.8047776909655324</v>
      </c>
      <c r="L120" s="4">
        <v>-4.7670667050573972</v>
      </c>
      <c r="M120" s="4">
        <v>-10.091713896352248</v>
      </c>
      <c r="N120" s="4">
        <v>5.8125999912753308</v>
      </c>
      <c r="O120" s="4">
        <v>-0.83940314074485334</v>
      </c>
      <c r="P120" s="4">
        <v>-7.5065276350931835</v>
      </c>
      <c r="Q120" s="3">
        <f>AVERAGE(B120:P120)</f>
        <v>-2.237244468298373</v>
      </c>
    </row>
    <row r="121" spans="1:17">
      <c r="A121" s="5" t="s">
        <v>85</v>
      </c>
      <c r="B121" s="4">
        <v>-13.289485325657616</v>
      </c>
      <c r="C121" s="4">
        <v>2.9347780774714654</v>
      </c>
      <c r="D121" s="4">
        <v>-2.4402726924095992</v>
      </c>
      <c r="E121" s="4">
        <v>-3.806296584121486</v>
      </c>
      <c r="F121" s="4">
        <v>-8.4002456114605444</v>
      </c>
      <c r="G121" s="4">
        <v>-5.3458840080264807</v>
      </c>
      <c r="H121" s="4">
        <v>1.0153693239792736</v>
      </c>
      <c r="I121" s="4">
        <v>-0.74057346834262394</v>
      </c>
      <c r="J121" s="4">
        <v>-0.18338135553618143</v>
      </c>
      <c r="K121" s="4">
        <v>-1.6282711818378186</v>
      </c>
      <c r="L121" s="4">
        <v>-2.6265613494374733</v>
      </c>
      <c r="M121" s="4">
        <v>-8.8748178222762757</v>
      </c>
      <c r="N121" s="4">
        <v>6.6402512232520765</v>
      </c>
      <c r="O121" s="4">
        <v>1.2310604575656523</v>
      </c>
      <c r="P121" s="4">
        <v>-6.7041455425925909</v>
      </c>
      <c r="Q121" s="3">
        <f>AVERAGE(B121:P121)</f>
        <v>-2.814565057295348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9"/>
  <sheetViews>
    <sheetView zoomScale="102" workbookViewId="0">
      <selection activeCell="N9" sqref="N9"/>
    </sheetView>
  </sheetViews>
  <sheetFormatPr defaultRowHeight="15"/>
  <cols>
    <col min="9" max="9" width="24.7109375" customWidth="1"/>
  </cols>
  <sheetData>
    <row r="2" spans="2:10">
      <c r="C2" t="s">
        <v>104</v>
      </c>
      <c r="D2" t="s">
        <v>171</v>
      </c>
    </row>
    <row r="3" spans="2:10">
      <c r="B3" t="s">
        <v>170</v>
      </c>
      <c r="C3" s="66">
        <v>0.35</v>
      </c>
      <c r="D3">
        <v>40.5</v>
      </c>
      <c r="I3" t="s">
        <v>169</v>
      </c>
      <c r="J3" t="s">
        <v>104</v>
      </c>
    </row>
    <row r="4" spans="2:10">
      <c r="B4" t="s">
        <v>168</v>
      </c>
      <c r="C4" s="66">
        <v>0.26</v>
      </c>
      <c r="D4">
        <v>30.7</v>
      </c>
      <c r="I4" t="s">
        <v>167</v>
      </c>
      <c r="J4">
        <v>3.9</v>
      </c>
    </row>
    <row r="5" spans="2:10">
      <c r="B5" t="s">
        <v>166</v>
      </c>
      <c r="C5" s="66">
        <v>0.2</v>
      </c>
      <c r="D5">
        <v>23.6</v>
      </c>
      <c r="I5" t="s">
        <v>165</v>
      </c>
      <c r="J5">
        <v>35.700000000000003</v>
      </c>
    </row>
    <row r="6" spans="2:10">
      <c r="B6" t="s">
        <v>164</v>
      </c>
      <c r="C6" s="66">
        <v>0.14000000000000001</v>
      </c>
      <c r="D6">
        <v>16</v>
      </c>
      <c r="I6" t="s">
        <v>163</v>
      </c>
      <c r="J6">
        <v>37.4</v>
      </c>
    </row>
    <row r="7" spans="2:10">
      <c r="B7" t="s">
        <v>162</v>
      </c>
      <c r="C7" s="66">
        <v>0.05</v>
      </c>
      <c r="D7">
        <v>5.7</v>
      </c>
      <c r="I7" t="s">
        <v>161</v>
      </c>
      <c r="J7">
        <v>19.899999999999999</v>
      </c>
    </row>
    <row r="8" spans="2:10">
      <c r="B8" t="s">
        <v>114</v>
      </c>
      <c r="C8" s="66">
        <f>SUM(C4:C7)</f>
        <v>0.65000000000000013</v>
      </c>
      <c r="D8" s="66"/>
      <c r="I8" t="s">
        <v>160</v>
      </c>
      <c r="J8">
        <v>3.1</v>
      </c>
    </row>
    <row r="9" spans="2:10">
      <c r="B9" t="s">
        <v>159</v>
      </c>
      <c r="D9">
        <v>117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31"/>
  <sheetViews>
    <sheetView workbookViewId="0">
      <selection activeCell="D7" sqref="D7"/>
    </sheetView>
  </sheetViews>
  <sheetFormatPr defaultRowHeight="15"/>
  <cols>
    <col min="1" max="1" width="2.28515625" customWidth="1"/>
    <col min="2" max="2" width="16.7109375" bestFit="1" customWidth="1"/>
    <col min="3" max="9" width="14.85546875" customWidth="1"/>
  </cols>
  <sheetData>
    <row r="2" spans="2:13" ht="15.75">
      <c r="B2" s="91" t="s">
        <v>179</v>
      </c>
      <c r="C2" s="91"/>
      <c r="D2" s="91"/>
      <c r="E2" s="91"/>
      <c r="F2" s="91"/>
      <c r="G2" s="91"/>
      <c r="H2" s="91"/>
      <c r="I2" s="91"/>
    </row>
    <row r="3" spans="2:13" ht="15.75">
      <c r="B3" s="92" t="s">
        <v>178</v>
      </c>
      <c r="C3" s="92"/>
      <c r="D3" s="92"/>
      <c r="E3" s="92"/>
      <c r="F3" s="92"/>
      <c r="G3" s="92"/>
      <c r="H3" s="92"/>
      <c r="I3" s="92"/>
    </row>
    <row r="4" spans="2:13">
      <c r="B4" s="78"/>
      <c r="C4" s="78"/>
      <c r="D4" s="78"/>
      <c r="E4" s="78"/>
      <c r="F4" s="78"/>
      <c r="G4" s="78"/>
      <c r="H4" s="78"/>
    </row>
    <row r="6" spans="2:13" ht="27">
      <c r="B6" s="77" t="s">
        <v>177</v>
      </c>
      <c r="C6" s="76" t="s">
        <v>176</v>
      </c>
      <c r="D6" s="75" t="s">
        <v>175</v>
      </c>
      <c r="E6" s="76" t="s">
        <v>174</v>
      </c>
      <c r="F6" s="75" t="s">
        <v>173</v>
      </c>
    </row>
    <row r="7" spans="2:13">
      <c r="B7" s="71">
        <v>2008</v>
      </c>
      <c r="C7" s="73">
        <f t="shared" ref="C7:C22" si="0">E7/$C$25</f>
        <v>34.805</v>
      </c>
      <c r="D7" s="72">
        <v>483</v>
      </c>
      <c r="E7" s="73">
        <v>34805</v>
      </c>
      <c r="F7" s="72">
        <v>193</v>
      </c>
      <c r="G7" s="67"/>
      <c r="H7" s="67"/>
      <c r="M7" s="69"/>
    </row>
    <row r="8" spans="2:13">
      <c r="B8" s="71">
        <v>2009</v>
      </c>
      <c r="C8" s="73">
        <f t="shared" si="0"/>
        <v>76.593000000000004</v>
      </c>
      <c r="D8" s="72">
        <v>1264</v>
      </c>
      <c r="E8" s="73">
        <v>76593</v>
      </c>
      <c r="F8" s="72">
        <v>677</v>
      </c>
      <c r="G8" s="67"/>
      <c r="H8" s="67"/>
      <c r="M8" s="69"/>
    </row>
    <row r="9" spans="2:13">
      <c r="B9" s="71">
        <v>2010</v>
      </c>
      <c r="C9" s="73">
        <f t="shared" si="0"/>
        <v>160.96299999999999</v>
      </c>
      <c r="D9" s="72">
        <v>3592</v>
      </c>
      <c r="E9" s="73">
        <v>160963</v>
      </c>
      <c r="F9" s="72">
        <v>1906</v>
      </c>
      <c r="G9" s="67"/>
      <c r="H9" s="67"/>
      <c r="M9" s="69"/>
    </row>
    <row r="10" spans="2:13">
      <c r="B10" s="71">
        <v>2011</v>
      </c>
      <c r="C10" s="73">
        <f t="shared" si="0"/>
        <v>335.358</v>
      </c>
      <c r="D10" s="72">
        <v>13131</v>
      </c>
      <c r="E10" s="73">
        <v>335358</v>
      </c>
      <c r="F10" s="72">
        <v>10796</v>
      </c>
      <c r="G10" s="67"/>
      <c r="H10" s="67"/>
    </row>
    <row r="11" spans="2:13">
      <c r="B11" s="71">
        <v>2012</v>
      </c>
      <c r="C11" s="73">
        <f t="shared" si="0"/>
        <v>485.40600000000001</v>
      </c>
      <c r="D11" s="72">
        <v>16785</v>
      </c>
      <c r="E11" s="73">
        <v>485406</v>
      </c>
      <c r="F11" s="72">
        <v>18862</v>
      </c>
      <c r="G11" s="67"/>
      <c r="H11" s="67"/>
    </row>
    <row r="12" spans="2:13">
      <c r="B12" s="71">
        <v>2013</v>
      </c>
      <c r="C12" s="73">
        <f t="shared" si="0"/>
        <v>596.35500000000002</v>
      </c>
      <c r="D12" s="72">
        <v>18185</v>
      </c>
      <c r="E12" s="73">
        <v>596355</v>
      </c>
      <c r="F12" s="72">
        <v>21589</v>
      </c>
      <c r="G12" s="67"/>
      <c r="H12" s="67"/>
    </row>
    <row r="13" spans="2:13">
      <c r="B13" s="71">
        <v>2014</v>
      </c>
      <c r="C13" s="73">
        <f t="shared" si="0"/>
        <v>648.19600000000003</v>
      </c>
      <c r="D13" s="72">
        <v>18594</v>
      </c>
      <c r="E13" s="73">
        <v>648196</v>
      </c>
      <c r="F13" s="72">
        <v>22306</v>
      </c>
      <c r="G13" s="67"/>
      <c r="H13" s="67"/>
    </row>
    <row r="14" spans="2:13" s="74" customFormat="1">
      <c r="B14" s="71">
        <v>2015</v>
      </c>
      <c r="C14" s="73">
        <f t="shared" si="0"/>
        <v>687.75900000000001</v>
      </c>
      <c r="D14" s="72">
        <v>18901</v>
      </c>
      <c r="E14" s="73">
        <v>687759</v>
      </c>
      <c r="F14" s="72">
        <v>22942</v>
      </c>
      <c r="G14" s="67"/>
      <c r="H14" s="67"/>
      <c r="I14"/>
    </row>
    <row r="15" spans="2:13">
      <c r="B15" s="71">
        <v>2016</v>
      </c>
      <c r="C15" s="73">
        <f t="shared" si="0"/>
        <v>732.053</v>
      </c>
      <c r="D15" s="72">
        <v>19283</v>
      </c>
      <c r="E15" s="73">
        <v>732053</v>
      </c>
      <c r="F15" s="72">
        <v>22014</v>
      </c>
      <c r="G15" s="67"/>
      <c r="H15" s="67"/>
    </row>
    <row r="16" spans="2:13">
      <c r="B16" s="71">
        <v>2017</v>
      </c>
      <c r="C16" s="73">
        <f t="shared" si="0"/>
        <v>774.01400000000001</v>
      </c>
      <c r="D16" s="72">
        <v>19682</v>
      </c>
      <c r="E16" s="73">
        <v>774014</v>
      </c>
      <c r="F16" s="72">
        <v>24378</v>
      </c>
      <c r="G16" s="67"/>
      <c r="H16" s="67"/>
      <c r="L16" s="69"/>
    </row>
    <row r="17" spans="2:12">
      <c r="B17" s="71">
        <v>2018</v>
      </c>
      <c r="C17" s="73">
        <f t="shared" si="0"/>
        <v>822.30100000000004</v>
      </c>
      <c r="D17" s="72">
        <v>20108</v>
      </c>
      <c r="E17" s="73">
        <v>822301</v>
      </c>
      <c r="F17" s="72">
        <v>22654</v>
      </c>
      <c r="G17" s="67"/>
      <c r="H17" s="67"/>
      <c r="L17" s="69"/>
    </row>
    <row r="18" spans="2:12">
      <c r="B18" s="71">
        <v>2019</v>
      </c>
      <c r="C18" s="73">
        <f t="shared" si="0"/>
        <v>880.09</v>
      </c>
      <c r="D18" s="72">
        <v>20865</v>
      </c>
      <c r="E18" s="73">
        <v>880090</v>
      </c>
      <c r="F18" s="72">
        <v>23689</v>
      </c>
      <c r="G18" s="67"/>
      <c r="H18" s="67"/>
      <c r="L18" s="69"/>
    </row>
    <row r="19" spans="2:12">
      <c r="B19" s="71">
        <v>2020</v>
      </c>
      <c r="C19" s="73">
        <f t="shared" si="0"/>
        <v>935.83799999999997</v>
      </c>
      <c r="D19" s="72">
        <v>21650</v>
      </c>
      <c r="E19" s="73">
        <v>935838</v>
      </c>
      <c r="F19" s="72">
        <v>24942</v>
      </c>
      <c r="G19" s="67"/>
      <c r="H19" s="67"/>
      <c r="L19" s="69"/>
    </row>
    <row r="20" spans="2:12">
      <c r="B20" s="71">
        <v>2021</v>
      </c>
      <c r="C20" s="73">
        <f t="shared" si="0"/>
        <v>1016.083</v>
      </c>
      <c r="D20" s="72">
        <v>22594</v>
      </c>
      <c r="E20" s="73">
        <v>1016083</v>
      </c>
      <c r="F20" s="72">
        <v>25039</v>
      </c>
      <c r="G20" s="67"/>
      <c r="H20" s="67"/>
      <c r="L20" s="69"/>
    </row>
    <row r="21" spans="2:12">
      <c r="B21" s="71">
        <v>2022</v>
      </c>
      <c r="C21" s="73">
        <f t="shared" si="0"/>
        <v>1225.431</v>
      </c>
      <c r="D21" s="72">
        <v>25064</v>
      </c>
      <c r="E21" s="73">
        <v>1225431</v>
      </c>
      <c r="F21" s="72">
        <v>28121</v>
      </c>
      <c r="G21" s="67"/>
      <c r="H21" s="67"/>
      <c r="L21" s="69"/>
    </row>
    <row r="22" spans="2:12">
      <c r="B22" s="71">
        <v>2023</v>
      </c>
      <c r="C22" s="73">
        <f t="shared" si="0"/>
        <v>1597.4469999999999</v>
      </c>
      <c r="D22" s="72">
        <v>30319</v>
      </c>
      <c r="E22" s="73">
        <v>1597447</v>
      </c>
      <c r="F22" s="72">
        <v>30711</v>
      </c>
      <c r="G22" s="67"/>
      <c r="H22" s="67"/>
      <c r="L22" s="69"/>
    </row>
    <row r="23" spans="2:12">
      <c r="B23" s="71"/>
      <c r="C23" s="70"/>
      <c r="D23" s="70"/>
      <c r="E23" s="70"/>
      <c r="F23" s="70"/>
      <c r="L23" s="69"/>
    </row>
    <row r="24" spans="2:12">
      <c r="B24" s="68" t="s">
        <v>172</v>
      </c>
    </row>
    <row r="25" spans="2:12">
      <c r="C25">
        <f>1000</f>
        <v>1000</v>
      </c>
    </row>
    <row r="26" spans="2:12">
      <c r="C26" s="67"/>
      <c r="D26" s="67"/>
      <c r="E26" s="67"/>
      <c r="F26" s="67"/>
      <c r="G26" s="67"/>
      <c r="H26" s="67"/>
    </row>
    <row r="27" spans="2:12">
      <c r="C27" s="67"/>
      <c r="D27" s="67"/>
      <c r="E27" s="67"/>
      <c r="F27" s="67"/>
      <c r="G27" s="67"/>
      <c r="H27" s="67"/>
    </row>
    <row r="28" spans="2:12">
      <c r="C28" s="67"/>
      <c r="D28" s="67"/>
      <c r="E28" s="67"/>
      <c r="F28" s="67"/>
      <c r="G28" s="67"/>
      <c r="H28" s="67"/>
    </row>
    <row r="29" spans="2:12">
      <c r="C29" s="67"/>
      <c r="D29" s="67"/>
      <c r="E29" s="67"/>
      <c r="F29" s="67"/>
      <c r="G29" s="67"/>
      <c r="H29" s="67"/>
    </row>
    <row r="30" spans="2:12">
      <c r="C30" s="67"/>
      <c r="D30" s="67"/>
      <c r="E30" s="67"/>
      <c r="F30" s="67"/>
      <c r="G30" s="67"/>
      <c r="H30" s="67"/>
    </row>
    <row r="31" spans="2:12">
      <c r="C31" s="67"/>
      <c r="D31" s="67"/>
      <c r="E31" s="67"/>
      <c r="F31" s="67"/>
      <c r="G31" s="67"/>
      <c r="H31" s="67"/>
    </row>
  </sheetData>
  <mergeCells count="2">
    <mergeCell ref="B2:I2"/>
    <mergeCell ref="B3:I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5"/>
  <sheetViews>
    <sheetView topLeftCell="I1" zoomScale="70" zoomScaleNormal="70" workbookViewId="0">
      <selection activeCell="O2" sqref="O2"/>
    </sheetView>
  </sheetViews>
  <sheetFormatPr defaultRowHeight="15"/>
  <cols>
    <col min="1" max="1" width="25" style="68" customWidth="1"/>
    <col min="2" max="5" width="12.85546875" style="68" customWidth="1"/>
    <col min="6" max="6" width="11.140625" style="68" customWidth="1"/>
    <col min="7" max="7" width="10.7109375" style="68" customWidth="1"/>
    <col min="8" max="8" width="10.7109375" customWidth="1"/>
    <col min="11" max="11" width="9.28515625" customWidth="1"/>
    <col min="14" max="14" width="14" customWidth="1"/>
    <col min="15" max="15" width="12.140625" customWidth="1"/>
    <col min="16" max="18" width="11.28515625" customWidth="1"/>
  </cols>
  <sheetData>
    <row r="1" spans="1:18">
      <c r="A1" s="88"/>
      <c r="B1" s="85">
        <v>2023</v>
      </c>
      <c r="C1" s="85">
        <v>2022</v>
      </c>
      <c r="D1" s="85">
        <v>2021</v>
      </c>
      <c r="E1" s="87">
        <v>2020</v>
      </c>
      <c r="F1" s="87">
        <v>2019</v>
      </c>
      <c r="G1" s="87">
        <v>2018</v>
      </c>
      <c r="H1" s="90">
        <v>2017</v>
      </c>
      <c r="I1" s="89">
        <v>2016</v>
      </c>
      <c r="J1" s="89">
        <v>2015</v>
      </c>
      <c r="K1" s="89">
        <v>2014</v>
      </c>
      <c r="O1" s="85" t="s">
        <v>226</v>
      </c>
    </row>
    <row r="2" spans="1:18">
      <c r="A2" s="84" t="s">
        <v>213</v>
      </c>
      <c r="B2" s="83">
        <v>38242</v>
      </c>
      <c r="C2" s="83">
        <v>29200</v>
      </c>
      <c r="D2" s="83">
        <v>24200</v>
      </c>
      <c r="E2" s="83">
        <v>22512</v>
      </c>
      <c r="F2" s="83">
        <v>21380</v>
      </c>
      <c r="G2" s="83">
        <v>20138</v>
      </c>
      <c r="H2" s="83">
        <v>19092</v>
      </c>
      <c r="I2" s="86">
        <v>18315</v>
      </c>
      <c r="J2" s="86">
        <v>17261</v>
      </c>
      <c r="K2" s="86">
        <v>16292</v>
      </c>
      <c r="N2" s="88"/>
      <c r="O2" s="85">
        <v>2023</v>
      </c>
      <c r="P2" s="85">
        <v>2022</v>
      </c>
      <c r="Q2" s="85">
        <v>2021</v>
      </c>
      <c r="R2" s="87">
        <v>2020</v>
      </c>
    </row>
    <row r="3" spans="1:18">
      <c r="A3" s="84" t="s">
        <v>209</v>
      </c>
      <c r="B3" s="83">
        <v>16181</v>
      </c>
      <c r="C3" s="83">
        <v>11423</v>
      </c>
      <c r="D3" s="83">
        <v>9456</v>
      </c>
      <c r="E3" s="83">
        <v>8894</v>
      </c>
      <c r="F3" s="83">
        <v>8537</v>
      </c>
      <c r="G3" s="83">
        <v>8087</v>
      </c>
      <c r="H3" s="83">
        <v>7826</v>
      </c>
      <c r="I3" s="86">
        <v>7519</v>
      </c>
      <c r="J3" s="86">
        <v>7260</v>
      </c>
      <c r="K3" s="86">
        <v>7065</v>
      </c>
      <c r="N3" s="84" t="s">
        <v>223</v>
      </c>
      <c r="O3" s="83">
        <v>264823</v>
      </c>
      <c r="P3" s="83">
        <v>199637</v>
      </c>
      <c r="Q3" s="83">
        <v>160757</v>
      </c>
      <c r="R3" s="83">
        <v>145531</v>
      </c>
    </row>
    <row r="4" spans="1:18">
      <c r="A4" s="84" t="s">
        <v>216</v>
      </c>
      <c r="B4" s="83">
        <v>45434</v>
      </c>
      <c r="C4" s="83">
        <v>34892</v>
      </c>
      <c r="D4" s="83">
        <v>29476</v>
      </c>
      <c r="E4" s="83">
        <v>27386</v>
      </c>
      <c r="F4" s="83">
        <v>25975</v>
      </c>
      <c r="G4" s="83">
        <v>24625</v>
      </c>
      <c r="H4" s="83">
        <v>23456</v>
      </c>
      <c r="I4" s="86">
        <v>22307</v>
      </c>
      <c r="J4" s="86">
        <v>21100</v>
      </c>
      <c r="K4" s="86">
        <v>20265</v>
      </c>
      <c r="N4" s="84" t="s">
        <v>208</v>
      </c>
      <c r="O4" s="83">
        <v>228013</v>
      </c>
      <c r="P4" s="83">
        <v>179089</v>
      </c>
      <c r="Q4" s="83">
        <v>147687</v>
      </c>
      <c r="R4" s="83">
        <v>133687</v>
      </c>
    </row>
    <row r="5" spans="1:18">
      <c r="A5" s="84" t="s">
        <v>222</v>
      </c>
      <c r="B5" s="83">
        <v>66368</v>
      </c>
      <c r="C5" s="83">
        <v>48922</v>
      </c>
      <c r="D5" s="83">
        <v>40293</v>
      </c>
      <c r="E5" s="83">
        <v>37208</v>
      </c>
      <c r="F5" s="83">
        <v>34939</v>
      </c>
      <c r="G5" s="83">
        <v>32504</v>
      </c>
      <c r="H5" s="83">
        <v>30401</v>
      </c>
      <c r="I5" s="86">
        <v>28462</v>
      </c>
      <c r="J5" s="86">
        <v>26420</v>
      </c>
      <c r="K5" s="86">
        <v>24807</v>
      </c>
      <c r="N5" s="84" t="s">
        <v>225</v>
      </c>
      <c r="O5" s="83">
        <v>163150</v>
      </c>
      <c r="P5" s="83">
        <v>126703</v>
      </c>
      <c r="Q5" s="83">
        <v>105938</v>
      </c>
      <c r="R5" s="83">
        <v>97561</v>
      </c>
    </row>
    <row r="6" spans="1:18">
      <c r="A6" s="84" t="s">
        <v>225</v>
      </c>
      <c r="B6" s="83">
        <v>163150</v>
      </c>
      <c r="C6" s="83">
        <v>126703</v>
      </c>
      <c r="D6" s="83">
        <v>105938</v>
      </c>
      <c r="E6" s="83">
        <v>97561</v>
      </c>
      <c r="F6" s="83">
        <v>91502</v>
      </c>
      <c r="G6" s="83">
        <v>85156</v>
      </c>
      <c r="H6" s="83">
        <v>79835</v>
      </c>
      <c r="I6" s="86">
        <v>74873</v>
      </c>
      <c r="J6" s="86">
        <v>69455</v>
      </c>
      <c r="K6" s="86">
        <v>64182</v>
      </c>
      <c r="N6" s="84" t="s">
        <v>220</v>
      </c>
      <c r="O6" s="83">
        <v>110678</v>
      </c>
      <c r="P6" s="83">
        <v>86015</v>
      </c>
      <c r="Q6" s="83">
        <v>70400</v>
      </c>
      <c r="R6" s="83">
        <v>65004</v>
      </c>
    </row>
    <row r="7" spans="1:18">
      <c r="A7" s="84" t="s">
        <v>221</v>
      </c>
      <c r="B7" s="83">
        <v>61337</v>
      </c>
      <c r="C7" s="83">
        <v>45938</v>
      </c>
      <c r="D7" s="83">
        <v>39698</v>
      </c>
      <c r="E7" s="83">
        <v>37168</v>
      </c>
      <c r="F7" s="83">
        <v>35490</v>
      </c>
      <c r="G7" s="83">
        <v>33648</v>
      </c>
      <c r="H7" s="83">
        <v>32012</v>
      </c>
      <c r="I7" s="86">
        <v>30696</v>
      </c>
      <c r="J7" s="86">
        <v>29226</v>
      </c>
      <c r="K7" s="86">
        <v>27960</v>
      </c>
      <c r="N7" s="84" t="s">
        <v>224</v>
      </c>
      <c r="O7" s="83">
        <v>106408</v>
      </c>
      <c r="P7" s="83">
        <v>81067</v>
      </c>
      <c r="Q7" s="83">
        <v>67889</v>
      </c>
      <c r="R7" s="83">
        <v>62715</v>
      </c>
    </row>
    <row r="8" spans="1:18">
      <c r="A8" s="84" t="s">
        <v>224</v>
      </c>
      <c r="B8" s="83">
        <v>106408</v>
      </c>
      <c r="C8" s="83">
        <v>81067</v>
      </c>
      <c r="D8" s="83">
        <v>67889</v>
      </c>
      <c r="E8" s="83">
        <v>62715</v>
      </c>
      <c r="F8" s="83">
        <v>58775</v>
      </c>
      <c r="G8" s="83">
        <v>54296</v>
      </c>
      <c r="H8" s="83">
        <v>50296</v>
      </c>
      <c r="I8" s="86">
        <v>46718</v>
      </c>
      <c r="J8" s="86">
        <v>43134</v>
      </c>
      <c r="K8" s="86">
        <v>39882</v>
      </c>
      <c r="N8" s="84" t="s">
        <v>215</v>
      </c>
      <c r="O8" s="83">
        <v>103076</v>
      </c>
      <c r="P8" s="83">
        <v>77237</v>
      </c>
      <c r="Q8" s="83">
        <v>64464</v>
      </c>
      <c r="R8" s="83">
        <v>59824</v>
      </c>
    </row>
    <row r="9" spans="1:18">
      <c r="A9" s="84" t="s">
        <v>210</v>
      </c>
      <c r="B9" s="83">
        <v>17171</v>
      </c>
      <c r="C9" s="83">
        <v>12715</v>
      </c>
      <c r="D9" s="83">
        <v>10846</v>
      </c>
      <c r="E9" s="83">
        <v>10126</v>
      </c>
      <c r="F9" s="83">
        <v>9470</v>
      </c>
      <c r="G9" s="83">
        <v>8783</v>
      </c>
      <c r="H9" s="83">
        <v>8171</v>
      </c>
      <c r="I9" s="86">
        <v>7681</v>
      </c>
      <c r="J9" s="86">
        <v>7109</v>
      </c>
      <c r="K9" s="86">
        <v>6548</v>
      </c>
      <c r="N9" s="84" t="s">
        <v>219</v>
      </c>
      <c r="O9" s="83">
        <v>92228</v>
      </c>
      <c r="P9" s="83">
        <v>71012</v>
      </c>
      <c r="Q9" s="83">
        <v>58914</v>
      </c>
      <c r="R9" s="83">
        <v>54271</v>
      </c>
    </row>
    <row r="10" spans="1:18">
      <c r="A10" s="84" t="s">
        <v>223</v>
      </c>
      <c r="B10" s="83">
        <v>264823</v>
      </c>
      <c r="C10" s="83">
        <v>199637</v>
      </c>
      <c r="D10" s="83">
        <v>160757</v>
      </c>
      <c r="E10" s="83">
        <v>145531</v>
      </c>
      <c r="F10" s="83">
        <v>135479</v>
      </c>
      <c r="G10" s="83">
        <v>125250</v>
      </c>
      <c r="H10" s="83">
        <v>116644</v>
      </c>
      <c r="I10" s="86">
        <v>109108</v>
      </c>
      <c r="J10" s="86">
        <v>101347</v>
      </c>
      <c r="K10" s="86">
        <v>94182</v>
      </c>
      <c r="N10" s="84" t="s">
        <v>214</v>
      </c>
      <c r="O10" s="83">
        <v>86635</v>
      </c>
      <c r="P10" s="83">
        <v>64950</v>
      </c>
      <c r="Q10" s="83">
        <v>52723</v>
      </c>
      <c r="R10" s="83">
        <v>48620</v>
      </c>
    </row>
    <row r="11" spans="1:18">
      <c r="A11" s="84" t="s">
        <v>218</v>
      </c>
      <c r="B11" s="83">
        <v>50546</v>
      </c>
      <c r="C11" s="83">
        <v>39947</v>
      </c>
      <c r="D11" s="83">
        <v>33262</v>
      </c>
      <c r="E11" s="83">
        <v>30953</v>
      </c>
      <c r="F11" s="83">
        <v>29401</v>
      </c>
      <c r="G11" s="83">
        <v>27752</v>
      </c>
      <c r="H11" s="83">
        <v>26539</v>
      </c>
      <c r="I11" s="86">
        <v>25503</v>
      </c>
      <c r="J11" s="86">
        <v>24238</v>
      </c>
      <c r="K11" s="86">
        <v>23032</v>
      </c>
      <c r="N11" s="84" t="s">
        <v>222</v>
      </c>
      <c r="O11" s="83">
        <v>66368</v>
      </c>
      <c r="P11" s="83">
        <v>48922</v>
      </c>
      <c r="Q11" s="83">
        <v>40293</v>
      </c>
      <c r="R11" s="83">
        <v>37208</v>
      </c>
    </row>
    <row r="12" spans="1:18">
      <c r="A12" s="84" t="s">
        <v>207</v>
      </c>
      <c r="B12" s="83">
        <v>7200</v>
      </c>
      <c r="C12" s="83">
        <v>5542</v>
      </c>
      <c r="D12" s="83">
        <v>4726</v>
      </c>
      <c r="E12" s="83">
        <v>4470</v>
      </c>
      <c r="F12" s="83">
        <v>4228</v>
      </c>
      <c r="G12" s="83">
        <v>4041</v>
      </c>
      <c r="H12" s="83">
        <v>3913</v>
      </c>
      <c r="I12" s="86">
        <v>3782</v>
      </c>
      <c r="J12" s="86">
        <v>3634</v>
      </c>
      <c r="K12" s="86">
        <v>3516</v>
      </c>
      <c r="N12" s="84" t="s">
        <v>221</v>
      </c>
      <c r="O12" s="83">
        <v>61337</v>
      </c>
      <c r="P12" s="83">
        <v>45938</v>
      </c>
      <c r="Q12" s="83">
        <v>39698</v>
      </c>
      <c r="R12" s="83">
        <v>37168</v>
      </c>
    </row>
    <row r="13" spans="1:18">
      <c r="A13" s="84" t="s">
        <v>220</v>
      </c>
      <c r="B13" s="83">
        <v>110678</v>
      </c>
      <c r="C13" s="83">
        <v>86015</v>
      </c>
      <c r="D13" s="83">
        <v>70400</v>
      </c>
      <c r="E13" s="83">
        <v>65004</v>
      </c>
      <c r="F13" s="83">
        <v>61273</v>
      </c>
      <c r="G13" s="83">
        <v>57362</v>
      </c>
      <c r="H13" s="83">
        <v>54204</v>
      </c>
      <c r="I13" s="86">
        <v>51362</v>
      </c>
      <c r="J13" s="86">
        <v>48655</v>
      </c>
      <c r="K13" s="86">
        <v>45877</v>
      </c>
      <c r="N13" s="84" t="s">
        <v>217</v>
      </c>
      <c r="O13" s="83">
        <v>59465</v>
      </c>
      <c r="P13" s="83">
        <v>47846</v>
      </c>
      <c r="Q13" s="83">
        <v>41831</v>
      </c>
      <c r="R13" s="83">
        <v>39690</v>
      </c>
    </row>
    <row r="14" spans="1:18">
      <c r="A14" s="84" t="s">
        <v>219</v>
      </c>
      <c r="B14" s="83">
        <v>92228</v>
      </c>
      <c r="C14" s="83">
        <v>71012</v>
      </c>
      <c r="D14" s="83">
        <v>58914</v>
      </c>
      <c r="E14" s="83">
        <v>54271</v>
      </c>
      <c r="F14" s="83">
        <v>51209</v>
      </c>
      <c r="G14" s="83">
        <v>48366</v>
      </c>
      <c r="H14" s="83">
        <v>46253</v>
      </c>
      <c r="I14" s="86">
        <v>44614</v>
      </c>
      <c r="J14" s="86">
        <v>42856</v>
      </c>
      <c r="K14" s="86">
        <v>41513</v>
      </c>
      <c r="N14" s="84" t="s">
        <v>218</v>
      </c>
      <c r="O14" s="83">
        <v>50546</v>
      </c>
      <c r="P14" s="83">
        <v>39947</v>
      </c>
      <c r="Q14" s="83">
        <v>33262</v>
      </c>
      <c r="R14" s="83">
        <v>30953</v>
      </c>
    </row>
    <row r="15" spans="1:18">
      <c r="A15" s="84" t="s">
        <v>217</v>
      </c>
      <c r="B15" s="83">
        <v>59465</v>
      </c>
      <c r="C15" s="83">
        <v>47846</v>
      </c>
      <c r="D15" s="83">
        <v>41831</v>
      </c>
      <c r="E15" s="83">
        <v>39690</v>
      </c>
      <c r="F15" s="83">
        <v>38014</v>
      </c>
      <c r="G15" s="83">
        <v>36071</v>
      </c>
      <c r="H15" s="83">
        <v>34536</v>
      </c>
      <c r="I15" s="86">
        <v>33296</v>
      </c>
      <c r="J15" s="86">
        <v>31642</v>
      </c>
      <c r="K15" s="86">
        <v>30217</v>
      </c>
      <c r="N15" s="84" t="s">
        <v>216</v>
      </c>
      <c r="O15" s="83">
        <v>45434</v>
      </c>
      <c r="P15" s="83">
        <v>34892</v>
      </c>
      <c r="Q15" s="83">
        <v>29476</v>
      </c>
      <c r="R15" s="83">
        <v>27386</v>
      </c>
    </row>
    <row r="16" spans="1:18">
      <c r="A16" s="84" t="s">
        <v>215</v>
      </c>
      <c r="B16" s="83">
        <v>103076</v>
      </c>
      <c r="C16" s="83">
        <v>77237</v>
      </c>
      <c r="D16" s="83">
        <v>64464</v>
      </c>
      <c r="E16" s="83">
        <v>59824</v>
      </c>
      <c r="F16" s="83">
        <v>56193</v>
      </c>
      <c r="G16" s="83">
        <v>52701</v>
      </c>
      <c r="H16" s="83">
        <v>49796</v>
      </c>
      <c r="I16" s="86">
        <v>47072</v>
      </c>
      <c r="J16" s="86">
        <v>44199</v>
      </c>
      <c r="K16" s="86">
        <v>42131</v>
      </c>
      <c r="N16" s="84" t="s">
        <v>212</v>
      </c>
      <c r="O16" s="83">
        <v>44593</v>
      </c>
      <c r="P16" s="83">
        <v>34106</v>
      </c>
      <c r="Q16" s="83">
        <v>28620</v>
      </c>
      <c r="R16" s="83">
        <v>26817</v>
      </c>
    </row>
    <row r="17" spans="1:18">
      <c r="A17" s="84" t="s">
        <v>214</v>
      </c>
      <c r="B17" s="83">
        <v>86635</v>
      </c>
      <c r="C17" s="83">
        <v>64950</v>
      </c>
      <c r="D17" s="83">
        <v>52723</v>
      </c>
      <c r="E17" s="83">
        <v>48620</v>
      </c>
      <c r="F17" s="83">
        <v>46041</v>
      </c>
      <c r="G17" s="83">
        <v>43257</v>
      </c>
      <c r="H17" s="83">
        <v>40870</v>
      </c>
      <c r="I17" s="86">
        <v>38716</v>
      </c>
      <c r="J17" s="86">
        <v>36403</v>
      </c>
      <c r="K17" s="86">
        <v>34042</v>
      </c>
      <c r="N17" s="84" t="s">
        <v>213</v>
      </c>
      <c r="O17" s="83">
        <v>38242</v>
      </c>
      <c r="P17" s="83">
        <v>29200</v>
      </c>
      <c r="Q17" s="83">
        <v>24200</v>
      </c>
      <c r="R17" s="83">
        <v>22512</v>
      </c>
    </row>
    <row r="18" spans="1:18">
      <c r="A18" s="84" t="s">
        <v>212</v>
      </c>
      <c r="B18" s="83">
        <v>44593</v>
      </c>
      <c r="C18" s="83">
        <v>34106</v>
      </c>
      <c r="D18" s="83">
        <v>28620</v>
      </c>
      <c r="E18" s="83">
        <v>26817</v>
      </c>
      <c r="F18" s="83">
        <v>25890</v>
      </c>
      <c r="G18" s="83">
        <v>24947</v>
      </c>
      <c r="H18" s="83">
        <v>24079</v>
      </c>
      <c r="I18" s="86">
        <v>23479</v>
      </c>
      <c r="J18" s="86">
        <v>22717</v>
      </c>
      <c r="K18" s="86">
        <v>21891</v>
      </c>
      <c r="N18" s="84" t="s">
        <v>211</v>
      </c>
      <c r="O18" s="83">
        <v>32037</v>
      </c>
      <c r="P18" s="83">
        <v>25989</v>
      </c>
      <c r="Q18" s="83">
        <v>22144</v>
      </c>
      <c r="R18" s="83">
        <v>20809</v>
      </c>
    </row>
    <row r="19" spans="1:18">
      <c r="A19" s="84" t="s">
        <v>211</v>
      </c>
      <c r="B19" s="83">
        <v>32037</v>
      </c>
      <c r="C19" s="83">
        <v>25989</v>
      </c>
      <c r="D19" s="83">
        <v>22144</v>
      </c>
      <c r="E19" s="83">
        <v>20809</v>
      </c>
      <c r="F19" s="83">
        <v>19745</v>
      </c>
      <c r="G19" s="83">
        <v>18698</v>
      </c>
      <c r="H19" s="83">
        <v>17636</v>
      </c>
      <c r="I19" s="86">
        <v>16928</v>
      </c>
      <c r="J19" s="86">
        <v>15944</v>
      </c>
      <c r="K19" s="86">
        <v>15078</v>
      </c>
      <c r="N19" s="84" t="s">
        <v>210</v>
      </c>
      <c r="O19" s="83">
        <v>17171</v>
      </c>
      <c r="P19" s="83">
        <v>12715</v>
      </c>
      <c r="Q19" s="83">
        <v>10846</v>
      </c>
      <c r="R19" s="83">
        <v>10126</v>
      </c>
    </row>
    <row r="20" spans="1:18">
      <c r="A20" s="84" t="s">
        <v>206</v>
      </c>
      <c r="B20" s="83">
        <v>3862</v>
      </c>
      <c r="C20" s="83">
        <v>3201</v>
      </c>
      <c r="D20" s="83">
        <v>2759</v>
      </c>
      <c r="E20" s="83">
        <v>2592</v>
      </c>
      <c r="F20" s="83">
        <v>2464</v>
      </c>
      <c r="G20" s="83">
        <v>2355</v>
      </c>
      <c r="H20" s="83">
        <v>2244</v>
      </c>
      <c r="I20" s="86">
        <v>2136</v>
      </c>
      <c r="J20" s="86">
        <v>2043</v>
      </c>
      <c r="K20" s="86">
        <v>1943</v>
      </c>
      <c r="N20" s="84" t="s">
        <v>209</v>
      </c>
      <c r="O20" s="83">
        <v>16181</v>
      </c>
      <c r="P20" s="83">
        <v>11423</v>
      </c>
      <c r="Q20" s="83">
        <v>9456</v>
      </c>
      <c r="R20" s="83">
        <v>8894</v>
      </c>
    </row>
    <row r="21" spans="1:18">
      <c r="A21" s="84" t="s">
        <v>208</v>
      </c>
      <c r="B21" s="83">
        <v>228013</v>
      </c>
      <c r="C21" s="83">
        <v>179089</v>
      </c>
      <c r="D21" s="83">
        <v>147687</v>
      </c>
      <c r="E21" s="83">
        <v>133687</v>
      </c>
      <c r="F21" s="83">
        <v>124085</v>
      </c>
      <c r="G21" s="83">
        <v>114264</v>
      </c>
      <c r="H21" s="83">
        <v>106211</v>
      </c>
      <c r="I21" s="86">
        <v>99486</v>
      </c>
      <c r="J21" s="86">
        <v>93116</v>
      </c>
      <c r="K21" s="86">
        <v>87773</v>
      </c>
      <c r="N21" s="84" t="s">
        <v>207</v>
      </c>
      <c r="O21" s="83">
        <v>7200</v>
      </c>
      <c r="P21" s="83">
        <v>5542</v>
      </c>
      <c r="Q21" s="83">
        <v>4726</v>
      </c>
      <c r="R21" s="83">
        <v>4470</v>
      </c>
    </row>
    <row r="22" spans="1:18">
      <c r="A22" s="84" t="s">
        <v>205</v>
      </c>
      <c r="B22" s="83">
        <v>1597447</v>
      </c>
      <c r="C22" s="83">
        <v>1225431</v>
      </c>
      <c r="D22" s="83">
        <v>1016083</v>
      </c>
      <c r="E22" s="83">
        <v>935838</v>
      </c>
      <c r="F22" s="83">
        <v>880090</v>
      </c>
      <c r="G22" s="83">
        <v>822301</v>
      </c>
      <c r="H22" s="83">
        <v>774014</v>
      </c>
      <c r="I22" s="86">
        <v>732053</v>
      </c>
      <c r="J22" s="86">
        <v>687759</v>
      </c>
      <c r="K22" s="86">
        <v>648196</v>
      </c>
      <c r="N22" s="84" t="s">
        <v>206</v>
      </c>
      <c r="O22" s="83">
        <v>3862</v>
      </c>
      <c r="P22" s="83">
        <v>3201</v>
      </c>
      <c r="Q22" s="83">
        <v>2759</v>
      </c>
      <c r="R22" s="83">
        <v>2592</v>
      </c>
    </row>
    <row r="23" spans="1:18">
      <c r="C23" s="85"/>
      <c r="I23" s="82"/>
      <c r="J23" s="82"/>
      <c r="K23" s="82"/>
      <c r="N23" s="84" t="s">
        <v>205</v>
      </c>
      <c r="O23" s="83">
        <v>1597447</v>
      </c>
      <c r="P23" s="83">
        <v>1225431</v>
      </c>
      <c r="Q23" s="83">
        <v>1016083</v>
      </c>
      <c r="R23" s="83">
        <v>935838</v>
      </c>
    </row>
    <row r="24" spans="1:18">
      <c r="I24" s="82"/>
      <c r="J24" s="82"/>
      <c r="K24" s="82"/>
    </row>
    <row r="27" spans="1:18">
      <c r="A27"/>
      <c r="B27"/>
      <c r="C27"/>
      <c r="D27"/>
      <c r="E27"/>
      <c r="F27"/>
      <c r="G27"/>
    </row>
    <row r="28" spans="1:18">
      <c r="A28"/>
      <c r="B28"/>
      <c r="C28"/>
      <c r="D28"/>
      <c r="E28"/>
      <c r="F28"/>
      <c r="G28"/>
    </row>
    <row r="29" spans="1:18">
      <c r="A29"/>
      <c r="B29"/>
      <c r="C29"/>
      <c r="D29"/>
      <c r="E29"/>
      <c r="F29"/>
      <c r="G29"/>
    </row>
    <row r="30" spans="1:18">
      <c r="A30"/>
      <c r="B30"/>
      <c r="C30"/>
      <c r="D30"/>
      <c r="E30"/>
      <c r="F30"/>
      <c r="G30"/>
    </row>
    <row r="31" spans="1:18">
      <c r="A31"/>
      <c r="B31"/>
      <c r="C31"/>
      <c r="D31"/>
      <c r="E31"/>
      <c r="F31"/>
      <c r="G31"/>
    </row>
    <row r="32" spans="1:18">
      <c r="A32"/>
      <c r="B32"/>
      <c r="C32"/>
      <c r="D32"/>
      <c r="E32"/>
      <c r="F32"/>
      <c r="G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spans="1:7">
      <c r="A49"/>
      <c r="B49"/>
      <c r="C49"/>
      <c r="D49"/>
      <c r="E49"/>
      <c r="F49"/>
      <c r="G49"/>
    </row>
    <row r="50" spans="1:7">
      <c r="A50"/>
      <c r="B50"/>
      <c r="C50"/>
      <c r="D50"/>
      <c r="E50"/>
      <c r="F50"/>
      <c r="G50"/>
    </row>
    <row r="51" spans="1:7">
      <c r="A51"/>
      <c r="B51"/>
      <c r="C51"/>
      <c r="D51"/>
      <c r="E51"/>
      <c r="F51"/>
      <c r="G51"/>
    </row>
    <row r="52" spans="1:7">
      <c r="A52"/>
      <c r="B52"/>
      <c r="C52"/>
      <c r="D52"/>
      <c r="E52"/>
      <c r="F52"/>
      <c r="G52"/>
    </row>
    <row r="53" spans="1:7">
      <c r="A53"/>
      <c r="B53"/>
      <c r="C53"/>
      <c r="D53"/>
      <c r="E53"/>
      <c r="F53"/>
      <c r="G53"/>
    </row>
    <row r="54" spans="1:7">
      <c r="A54"/>
      <c r="B54"/>
      <c r="C54"/>
      <c r="D54"/>
      <c r="E54"/>
      <c r="F54"/>
      <c r="G54"/>
    </row>
    <row r="55" spans="1:7">
      <c r="A55"/>
      <c r="B55"/>
      <c r="C55"/>
      <c r="D55"/>
      <c r="E55"/>
      <c r="F55"/>
      <c r="G55"/>
    </row>
    <row r="56" spans="1:7">
      <c r="A56"/>
      <c r="B56"/>
      <c r="C56"/>
      <c r="D56"/>
      <c r="E56"/>
      <c r="F56"/>
      <c r="G56"/>
    </row>
    <row r="57" spans="1:7">
      <c r="B57"/>
      <c r="C57"/>
      <c r="D57"/>
      <c r="E57"/>
      <c r="F57"/>
      <c r="G57"/>
    </row>
    <row r="58" spans="1:7">
      <c r="B58"/>
      <c r="C58"/>
      <c r="D58"/>
      <c r="E58"/>
      <c r="F58"/>
      <c r="G58"/>
    </row>
    <row r="59" spans="1:7">
      <c r="B59"/>
      <c r="C59"/>
      <c r="D59"/>
      <c r="E59"/>
      <c r="F59"/>
      <c r="G59"/>
    </row>
    <row r="60" spans="1:7">
      <c r="B60"/>
      <c r="C60"/>
      <c r="D60"/>
      <c r="E60"/>
      <c r="F60"/>
      <c r="G60"/>
    </row>
    <row r="61" spans="1:7">
      <c r="B61"/>
      <c r="C61"/>
      <c r="D61"/>
      <c r="E61"/>
      <c r="F61"/>
      <c r="G61"/>
    </row>
    <row r="62" spans="1:7">
      <c r="B62"/>
      <c r="C62"/>
      <c r="D62"/>
      <c r="E62"/>
      <c r="F62"/>
      <c r="G62"/>
    </row>
    <row r="63" spans="1:7">
      <c r="B63"/>
      <c r="C63"/>
      <c r="D63"/>
      <c r="E63"/>
      <c r="F63"/>
      <c r="G63"/>
    </row>
    <row r="64" spans="1:7">
      <c r="B64"/>
      <c r="C64"/>
      <c r="D64"/>
      <c r="E64"/>
      <c r="F64"/>
      <c r="G64"/>
    </row>
    <row r="65" spans="2:7">
      <c r="B65"/>
      <c r="C65"/>
      <c r="D65"/>
      <c r="E65"/>
      <c r="F65"/>
      <c r="G6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data-PIL-fig-4-1</vt:lpstr>
      <vt:lpstr>data-Voci Spesa-fig-4-1</vt:lpstr>
      <vt:lpstr>fig-4-1</vt:lpstr>
      <vt:lpstr>fig-4-2</vt:lpstr>
      <vt:lpstr>fig-4-3</vt:lpstr>
      <vt:lpstr>fig-4-4</vt:lpstr>
      <vt:lpstr>fig-4-5</vt:lpstr>
      <vt:lpstr>fig-4-6</vt:lpstr>
      <vt:lpstr>fig-4-7</vt:lpstr>
      <vt:lpstr>fig-4-8</vt:lpstr>
      <vt:lpstr>fig-4-9 and fig-4-10</vt:lpstr>
      <vt:lpstr>'fig-4-3'!Print_Area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Pronti Andrea (andrea.pronti)</dc:creator>
  <cp:lastModifiedBy>adele kreager</cp:lastModifiedBy>
  <dcterms:created xsi:type="dcterms:W3CDTF">2025-09-30T08:16:38Z</dcterms:created>
  <dcterms:modified xsi:type="dcterms:W3CDTF">2025-11-06T10:28:54Z</dcterms:modified>
</cp:coreProperties>
</file>